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ca3\OneDrive\바탕 화면\새 폴더\대학교 학습 자료\전북대학교\C언어기초\모의고사&amp;수능 관련\2022\4월\3학년\"/>
    </mc:Choice>
  </mc:AlternateContent>
  <xr:revisionPtr revIDLastSave="0" documentId="13_ncr:1_{E6CB3BED-9F0D-462B-800D-D8B9E55040DE}" xr6:coauthVersionLast="47" xr6:coauthVersionMax="47" xr10:uidLastSave="{00000000-0000-0000-0000-000000000000}"/>
  <workbookProtection workbookAlgorithmName="SHA-512" workbookHashValue="c97v/+8fTg2UDYv0scH88R0OUa41juWE+VAySywbfou0yg2ddEUuyBPWQf6IQiVOXMpQ98n35alHQ8itTTqFFA==" workbookSaltValue="WfEYg4t5fw3zTKD9/w2CWg==" workbookSpinCount="100000" lockStructure="1"/>
  <bookViews>
    <workbookView xWindow="-110" yWindow="-110" windowWidth="19420" windowHeight="10420" tabRatio="837" firstSheet="1" activeTab="1" xr2:uid="{AB9EE284-95EA-49B1-8133-EE4E7651E7F1}"/>
  </bookViews>
  <sheets>
    <sheet name="인원 입력 기능" sheetId="64" state="hidden" r:id="rId1"/>
    <sheet name="점수 계산기" sheetId="122" r:id="rId2"/>
    <sheet name="국어 백분위 표" sheetId="86" r:id="rId3"/>
    <sheet name="수학 백분위 표" sheetId="87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22" l="1"/>
  <c r="C15" i="122"/>
  <c r="C14" i="122"/>
  <c r="C13" i="122"/>
  <c r="C12" i="122"/>
  <c r="J32" i="122" l="1"/>
  <c r="B96" i="87"/>
  <c r="C96" i="87" s="1"/>
  <c r="E96" i="87"/>
  <c r="B97" i="87"/>
  <c r="C97" i="87" s="1"/>
  <c r="E97" i="87"/>
  <c r="B98" i="87"/>
  <c r="C98" i="87"/>
  <c r="E98" i="87"/>
  <c r="B99" i="87"/>
  <c r="C99" i="87" s="1"/>
  <c r="E99" i="87"/>
  <c r="B100" i="87"/>
  <c r="C100" i="87" s="1"/>
  <c r="E100" i="87"/>
  <c r="B101" i="87"/>
  <c r="C101" i="87" s="1"/>
  <c r="E101" i="87"/>
  <c r="B102" i="87"/>
  <c r="C102" i="87"/>
  <c r="E102" i="87"/>
  <c r="B103" i="87"/>
  <c r="C103" i="87" s="1"/>
  <c r="E103" i="87"/>
  <c r="B90" i="87"/>
  <c r="C90" i="87" s="1"/>
  <c r="E90" i="87"/>
  <c r="B91" i="87"/>
  <c r="C91" i="87" s="1"/>
  <c r="E91" i="87"/>
  <c r="B92" i="87"/>
  <c r="C92" i="87"/>
  <c r="E92" i="87"/>
  <c r="B93" i="87"/>
  <c r="C93" i="87"/>
  <c r="E93" i="87"/>
  <c r="B94" i="87"/>
  <c r="C94" i="87"/>
  <c r="E94" i="87"/>
  <c r="B95" i="87"/>
  <c r="C95" i="87" s="1"/>
  <c r="E95" i="87"/>
  <c r="K30" i="122"/>
  <c r="K33" i="122" s="1"/>
  <c r="I32" i="122"/>
  <c r="H32" i="122"/>
  <c r="G36" i="122"/>
  <c r="K36" i="122" s="1"/>
  <c r="H36" i="122"/>
  <c r="J36" i="122" s="1"/>
  <c r="G37" i="122"/>
  <c r="I37" i="122" s="1"/>
  <c r="H37" i="122"/>
  <c r="J37" i="122" s="1"/>
  <c r="G38" i="122"/>
  <c r="I38" i="122" s="1"/>
  <c r="H38" i="122"/>
  <c r="J38" i="122" s="1"/>
  <c r="G39" i="122"/>
  <c r="I39" i="122" s="1"/>
  <c r="H39" i="122"/>
  <c r="J39" i="122" s="1"/>
  <c r="H40" i="122"/>
  <c r="L40" i="122" s="1"/>
  <c r="G40" i="122"/>
  <c r="I40" i="122" s="1"/>
  <c r="J23" i="122"/>
  <c r="J26" i="122" s="1"/>
  <c r="H2" i="87"/>
  <c r="F101" i="87" s="1"/>
  <c r="F102" i="87" l="1"/>
  <c r="F97" i="87"/>
  <c r="F93" i="87"/>
  <c r="F92" i="87"/>
  <c r="F91" i="87"/>
  <c r="F98" i="87"/>
  <c r="F94" i="87"/>
  <c r="F103" i="87"/>
  <c r="F99" i="87"/>
  <c r="F95" i="87"/>
  <c r="F100" i="87"/>
  <c r="F96" i="87"/>
  <c r="F90" i="87"/>
  <c r="K32" i="122"/>
  <c r="K31" i="122"/>
  <c r="J24" i="122"/>
  <c r="K38" i="122"/>
  <c r="M38" i="122" s="1"/>
  <c r="L37" i="122"/>
  <c r="N37" i="122" s="1"/>
  <c r="K37" i="122"/>
  <c r="L36" i="122"/>
  <c r="I36" i="122"/>
  <c r="K40" i="122"/>
  <c r="I25" i="122"/>
  <c r="L38" i="122"/>
  <c r="N38" i="122" s="1"/>
  <c r="L39" i="122"/>
  <c r="N39" i="122" s="1"/>
  <c r="K39" i="122"/>
  <c r="M39" i="122" s="1"/>
  <c r="J40" i="122"/>
  <c r="N40" i="122" s="1"/>
  <c r="H3" i="86"/>
  <c r="N36" i="122" l="1"/>
  <c r="J15" i="122"/>
  <c r="H15" i="122" s="1"/>
  <c r="J14" i="122"/>
  <c r="H14" i="122" s="1"/>
  <c r="M40" i="122"/>
  <c r="M37" i="122"/>
  <c r="M36" i="122"/>
  <c r="J16" i="122" l="1"/>
  <c r="H16" i="122" s="1"/>
  <c r="J12" i="122"/>
  <c r="H12" i="122" s="1"/>
  <c r="J13" i="122"/>
  <c r="H13" i="122" s="1"/>
  <c r="E87" i="87" l="1"/>
  <c r="E88" i="87"/>
  <c r="E89" i="87"/>
  <c r="B118" i="86"/>
  <c r="C118" i="86" s="1"/>
  <c r="E118" i="86"/>
  <c r="B109" i="86"/>
  <c r="C109" i="86" s="1"/>
  <c r="E109" i="86"/>
  <c r="B110" i="86"/>
  <c r="C110" i="86" s="1"/>
  <c r="E110" i="86"/>
  <c r="B111" i="86"/>
  <c r="C111" i="86"/>
  <c r="E111" i="86"/>
  <c r="B112" i="86"/>
  <c r="C112" i="86" s="1"/>
  <c r="E112" i="86"/>
  <c r="B113" i="86"/>
  <c r="C113" i="86" s="1"/>
  <c r="E113" i="86"/>
  <c r="B114" i="86"/>
  <c r="C114" i="86"/>
  <c r="E114" i="86"/>
  <c r="B115" i="86"/>
  <c r="C115" i="86" s="1"/>
  <c r="E115" i="86"/>
  <c r="B116" i="86"/>
  <c r="C116" i="86"/>
  <c r="E116" i="86"/>
  <c r="B117" i="86"/>
  <c r="C117" i="86" s="1"/>
  <c r="E117" i="86"/>
  <c r="B102" i="86"/>
  <c r="C102" i="86" s="1"/>
  <c r="B108" i="86"/>
  <c r="C108" i="86" s="1"/>
  <c r="E108" i="86"/>
  <c r="E102" i="86"/>
  <c r="E103" i="86"/>
  <c r="E104" i="86"/>
  <c r="E105" i="86"/>
  <c r="E106" i="86"/>
  <c r="E107" i="86"/>
  <c r="E94" i="86"/>
  <c r="E95" i="86"/>
  <c r="E96" i="86"/>
  <c r="E97" i="86"/>
  <c r="E98" i="86"/>
  <c r="E99" i="86"/>
  <c r="E100" i="86"/>
  <c r="E101" i="86"/>
  <c r="B93" i="86"/>
  <c r="C93" i="86" s="1"/>
  <c r="B94" i="86"/>
  <c r="C94" i="86" s="1"/>
  <c r="B95" i="86"/>
  <c r="C95" i="86" s="1"/>
  <c r="B96" i="86"/>
  <c r="C96" i="86" s="1"/>
  <c r="B97" i="86"/>
  <c r="C97" i="86" s="1"/>
  <c r="B98" i="86"/>
  <c r="C98" i="86" s="1"/>
  <c r="B99" i="86"/>
  <c r="C99" i="86" s="1"/>
  <c r="B100" i="86"/>
  <c r="C100" i="86"/>
  <c r="B101" i="86"/>
  <c r="C101" i="86" s="1"/>
  <c r="B103" i="86"/>
  <c r="C103" i="86" s="1"/>
  <c r="B104" i="86"/>
  <c r="C104" i="86" s="1"/>
  <c r="B105" i="86"/>
  <c r="C105" i="86" s="1"/>
  <c r="B106" i="86"/>
  <c r="C106" i="86" s="1"/>
  <c r="B107" i="86"/>
  <c r="C107" i="86" s="1"/>
  <c r="E7" i="87" l="1"/>
  <c r="E8" i="87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52" i="87"/>
  <c r="E53" i="87"/>
  <c r="E54" i="87"/>
  <c r="E55" i="87"/>
  <c r="E56" i="87"/>
  <c r="E57" i="87"/>
  <c r="E58" i="87"/>
  <c r="E59" i="87"/>
  <c r="E60" i="87"/>
  <c r="E61" i="87"/>
  <c r="E62" i="87"/>
  <c r="E63" i="87"/>
  <c r="E64" i="87"/>
  <c r="E65" i="87"/>
  <c r="E66" i="87"/>
  <c r="E67" i="87"/>
  <c r="E68" i="87"/>
  <c r="E69" i="87"/>
  <c r="E70" i="87"/>
  <c r="E71" i="87"/>
  <c r="E72" i="87"/>
  <c r="E73" i="87"/>
  <c r="E74" i="87"/>
  <c r="E75" i="87"/>
  <c r="E76" i="87"/>
  <c r="E77" i="87"/>
  <c r="E78" i="87"/>
  <c r="E79" i="87"/>
  <c r="E80" i="87"/>
  <c r="E81" i="87"/>
  <c r="E82" i="87"/>
  <c r="E83" i="87"/>
  <c r="E84" i="87"/>
  <c r="E85" i="87"/>
  <c r="E86" i="87"/>
  <c r="E104" i="87"/>
  <c r="E105" i="87"/>
  <c r="E6" i="87"/>
  <c r="G6" i="87" s="1"/>
  <c r="B105" i="87"/>
  <c r="C105" i="87" s="1"/>
  <c r="B7" i="87"/>
  <c r="C7" i="87" s="1"/>
  <c r="B8" i="87"/>
  <c r="C8" i="87" s="1"/>
  <c r="B9" i="87"/>
  <c r="C9" i="87" s="1"/>
  <c r="B10" i="87"/>
  <c r="C10" i="87" s="1"/>
  <c r="B11" i="87"/>
  <c r="C11" i="87" s="1"/>
  <c r="B12" i="87"/>
  <c r="C12" i="87" s="1"/>
  <c r="B13" i="87"/>
  <c r="C13" i="87" s="1"/>
  <c r="B14" i="87"/>
  <c r="C14" i="87" s="1"/>
  <c r="B15" i="87"/>
  <c r="C15" i="87" s="1"/>
  <c r="B16" i="87"/>
  <c r="C16" i="87" s="1"/>
  <c r="B17" i="87"/>
  <c r="C17" i="87" s="1"/>
  <c r="B18" i="87"/>
  <c r="C18" i="87" s="1"/>
  <c r="B19" i="87"/>
  <c r="C19" i="87" s="1"/>
  <c r="B20" i="87"/>
  <c r="C20" i="87" s="1"/>
  <c r="B21" i="87"/>
  <c r="C21" i="87" s="1"/>
  <c r="B22" i="87"/>
  <c r="C22" i="87" s="1"/>
  <c r="B23" i="87"/>
  <c r="C23" i="87" s="1"/>
  <c r="B24" i="87"/>
  <c r="C24" i="87" s="1"/>
  <c r="B25" i="87"/>
  <c r="C25" i="87" s="1"/>
  <c r="B26" i="87"/>
  <c r="C26" i="87" s="1"/>
  <c r="B27" i="87"/>
  <c r="C27" i="87" s="1"/>
  <c r="B28" i="87"/>
  <c r="C28" i="87" s="1"/>
  <c r="B29" i="87"/>
  <c r="C29" i="87" s="1"/>
  <c r="B30" i="87"/>
  <c r="C30" i="87" s="1"/>
  <c r="B31" i="87"/>
  <c r="C31" i="87" s="1"/>
  <c r="B32" i="87"/>
  <c r="C32" i="87" s="1"/>
  <c r="B33" i="87"/>
  <c r="C33" i="87" s="1"/>
  <c r="B34" i="87"/>
  <c r="C34" i="87" s="1"/>
  <c r="B35" i="87"/>
  <c r="C35" i="87" s="1"/>
  <c r="B36" i="87"/>
  <c r="C36" i="87" s="1"/>
  <c r="B37" i="87"/>
  <c r="C37" i="87" s="1"/>
  <c r="B38" i="87"/>
  <c r="C38" i="87" s="1"/>
  <c r="B39" i="87"/>
  <c r="C39" i="87" s="1"/>
  <c r="B40" i="87"/>
  <c r="C40" i="87" s="1"/>
  <c r="B41" i="87"/>
  <c r="C41" i="87" s="1"/>
  <c r="B42" i="87"/>
  <c r="C42" i="87" s="1"/>
  <c r="B43" i="87"/>
  <c r="C43" i="87" s="1"/>
  <c r="B44" i="87"/>
  <c r="C44" i="87" s="1"/>
  <c r="B45" i="87"/>
  <c r="C45" i="87" s="1"/>
  <c r="B46" i="87"/>
  <c r="C46" i="87" s="1"/>
  <c r="B47" i="87"/>
  <c r="C47" i="87" s="1"/>
  <c r="B48" i="87"/>
  <c r="C48" i="87" s="1"/>
  <c r="B49" i="87"/>
  <c r="C49" i="87" s="1"/>
  <c r="B50" i="87"/>
  <c r="C50" i="87" s="1"/>
  <c r="B51" i="87"/>
  <c r="C51" i="87" s="1"/>
  <c r="B52" i="87"/>
  <c r="C52" i="87" s="1"/>
  <c r="B53" i="87"/>
  <c r="C53" i="87" s="1"/>
  <c r="B54" i="87"/>
  <c r="C54" i="87" s="1"/>
  <c r="B55" i="87"/>
  <c r="C55" i="87" s="1"/>
  <c r="B56" i="87"/>
  <c r="C56" i="87" s="1"/>
  <c r="B57" i="87"/>
  <c r="C57" i="87" s="1"/>
  <c r="B58" i="87"/>
  <c r="C58" i="87" s="1"/>
  <c r="B59" i="87"/>
  <c r="C59" i="87" s="1"/>
  <c r="B60" i="87"/>
  <c r="C60" i="87" s="1"/>
  <c r="B61" i="87"/>
  <c r="C61" i="87" s="1"/>
  <c r="B62" i="87"/>
  <c r="C62" i="87" s="1"/>
  <c r="B63" i="87"/>
  <c r="C63" i="87" s="1"/>
  <c r="B64" i="87"/>
  <c r="C64" i="87" s="1"/>
  <c r="B65" i="87"/>
  <c r="C65" i="87" s="1"/>
  <c r="B66" i="87"/>
  <c r="C66" i="87" s="1"/>
  <c r="B67" i="87"/>
  <c r="C67" i="87" s="1"/>
  <c r="B68" i="87"/>
  <c r="C68" i="87" s="1"/>
  <c r="B69" i="87"/>
  <c r="C69" i="87" s="1"/>
  <c r="B70" i="87"/>
  <c r="C70" i="87" s="1"/>
  <c r="B71" i="87"/>
  <c r="C71" i="87" s="1"/>
  <c r="B72" i="87"/>
  <c r="C72" i="87" s="1"/>
  <c r="B73" i="87"/>
  <c r="C73" i="87" s="1"/>
  <c r="B74" i="87"/>
  <c r="C74" i="87" s="1"/>
  <c r="B75" i="87"/>
  <c r="C75" i="87" s="1"/>
  <c r="B76" i="87"/>
  <c r="C76" i="87" s="1"/>
  <c r="B77" i="87"/>
  <c r="C77" i="87" s="1"/>
  <c r="B78" i="87"/>
  <c r="C78" i="87" s="1"/>
  <c r="B79" i="87"/>
  <c r="C79" i="87" s="1"/>
  <c r="B80" i="87"/>
  <c r="C80" i="87" s="1"/>
  <c r="B81" i="87"/>
  <c r="C81" i="87" s="1"/>
  <c r="B82" i="87"/>
  <c r="C82" i="87" s="1"/>
  <c r="B83" i="87"/>
  <c r="C83" i="87" s="1"/>
  <c r="B84" i="87"/>
  <c r="C84" i="87" s="1"/>
  <c r="B85" i="87"/>
  <c r="C85" i="87" s="1"/>
  <c r="B86" i="87"/>
  <c r="C86" i="87" s="1"/>
  <c r="B87" i="87"/>
  <c r="C87" i="87" s="1"/>
  <c r="B88" i="87"/>
  <c r="C88" i="87" s="1"/>
  <c r="B89" i="87"/>
  <c r="C89" i="87" s="1"/>
  <c r="B104" i="87"/>
  <c r="C104" i="87" s="1"/>
  <c r="B6" i="87"/>
  <c r="E26" i="86"/>
  <c r="E8" i="86"/>
  <c r="E9" i="86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23" i="86"/>
  <c r="E24" i="86"/>
  <c r="E25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39" i="86"/>
  <c r="E40" i="86"/>
  <c r="E41" i="86"/>
  <c r="E42" i="86"/>
  <c r="E43" i="86"/>
  <c r="E44" i="86"/>
  <c r="E45" i="86"/>
  <c r="E46" i="86"/>
  <c r="E47" i="86"/>
  <c r="E48" i="86"/>
  <c r="E49" i="86"/>
  <c r="E50" i="86"/>
  <c r="E51" i="86"/>
  <c r="E52" i="86"/>
  <c r="E53" i="86"/>
  <c r="E54" i="86"/>
  <c r="E55" i="86"/>
  <c r="E56" i="86"/>
  <c r="E57" i="86"/>
  <c r="E58" i="86"/>
  <c r="E59" i="86"/>
  <c r="E60" i="86"/>
  <c r="E61" i="86"/>
  <c r="E62" i="86"/>
  <c r="E63" i="86"/>
  <c r="E64" i="86"/>
  <c r="E65" i="86"/>
  <c r="E66" i="86"/>
  <c r="E67" i="86"/>
  <c r="E68" i="86"/>
  <c r="E69" i="86"/>
  <c r="E70" i="86"/>
  <c r="E71" i="86"/>
  <c r="E72" i="86"/>
  <c r="E73" i="86"/>
  <c r="E74" i="86"/>
  <c r="E75" i="86"/>
  <c r="E76" i="86"/>
  <c r="E77" i="86"/>
  <c r="E78" i="86"/>
  <c r="E79" i="86"/>
  <c r="E80" i="86"/>
  <c r="E81" i="86"/>
  <c r="E82" i="86"/>
  <c r="E83" i="86"/>
  <c r="E84" i="86"/>
  <c r="E85" i="86"/>
  <c r="E86" i="86"/>
  <c r="E87" i="86"/>
  <c r="E88" i="86"/>
  <c r="E89" i="86"/>
  <c r="E90" i="86"/>
  <c r="E91" i="86"/>
  <c r="E92" i="86"/>
  <c r="E93" i="86"/>
  <c r="E7" i="86"/>
  <c r="B34" i="86"/>
  <c r="C34" i="86" s="1"/>
  <c r="B35" i="86"/>
  <c r="B36" i="86"/>
  <c r="C36" i="86" s="1"/>
  <c r="B37" i="86"/>
  <c r="C37" i="86" s="1"/>
  <c r="B38" i="86"/>
  <c r="C38" i="86" s="1"/>
  <c r="B39" i="86"/>
  <c r="C39" i="86" s="1"/>
  <c r="B40" i="86"/>
  <c r="C40" i="86" s="1"/>
  <c r="B41" i="86"/>
  <c r="B42" i="86"/>
  <c r="C42" i="86" s="1"/>
  <c r="B43" i="86"/>
  <c r="C43" i="86" s="1"/>
  <c r="B44" i="86"/>
  <c r="C44" i="86" s="1"/>
  <c r="B45" i="86"/>
  <c r="C45" i="86" s="1"/>
  <c r="B46" i="86"/>
  <c r="C46" i="86" s="1"/>
  <c r="B47" i="86"/>
  <c r="C47" i="86" s="1"/>
  <c r="B48" i="86"/>
  <c r="C48" i="86" s="1"/>
  <c r="B49" i="86"/>
  <c r="C49" i="86" s="1"/>
  <c r="B50" i="86"/>
  <c r="C50" i="86" s="1"/>
  <c r="B51" i="86"/>
  <c r="C51" i="86" s="1"/>
  <c r="B52" i="86"/>
  <c r="C52" i="86" s="1"/>
  <c r="B53" i="86"/>
  <c r="C53" i="86" s="1"/>
  <c r="B54" i="86"/>
  <c r="C54" i="86" s="1"/>
  <c r="B55" i="86"/>
  <c r="C55" i="86" s="1"/>
  <c r="B56" i="86"/>
  <c r="C56" i="86" s="1"/>
  <c r="B57" i="86"/>
  <c r="C57" i="86" s="1"/>
  <c r="B58" i="86"/>
  <c r="C58" i="86" s="1"/>
  <c r="B59" i="86"/>
  <c r="C59" i="86" s="1"/>
  <c r="B60" i="86"/>
  <c r="C60" i="86" s="1"/>
  <c r="B61" i="86"/>
  <c r="C61" i="86" s="1"/>
  <c r="B62" i="86"/>
  <c r="C62" i="86" s="1"/>
  <c r="B63" i="86"/>
  <c r="C63" i="86" s="1"/>
  <c r="B64" i="86"/>
  <c r="C64" i="86" s="1"/>
  <c r="B65" i="86"/>
  <c r="C65" i="86" s="1"/>
  <c r="B66" i="86"/>
  <c r="C66" i="86" s="1"/>
  <c r="B67" i="86"/>
  <c r="C67" i="86" s="1"/>
  <c r="B68" i="86"/>
  <c r="C68" i="86" s="1"/>
  <c r="B69" i="86"/>
  <c r="C69" i="86" s="1"/>
  <c r="B70" i="86"/>
  <c r="C70" i="86" s="1"/>
  <c r="B71" i="86"/>
  <c r="C71" i="86" s="1"/>
  <c r="B72" i="86"/>
  <c r="C72" i="86" s="1"/>
  <c r="B73" i="86"/>
  <c r="C73" i="86" s="1"/>
  <c r="B74" i="86"/>
  <c r="C74" i="86" s="1"/>
  <c r="B75" i="86"/>
  <c r="C75" i="86" s="1"/>
  <c r="B76" i="86"/>
  <c r="C76" i="86" s="1"/>
  <c r="B77" i="86"/>
  <c r="C77" i="86" s="1"/>
  <c r="B78" i="86"/>
  <c r="C78" i="86" s="1"/>
  <c r="B79" i="86"/>
  <c r="C79" i="86" s="1"/>
  <c r="B80" i="86"/>
  <c r="C80" i="86" s="1"/>
  <c r="B81" i="86"/>
  <c r="C81" i="86" s="1"/>
  <c r="B82" i="86"/>
  <c r="C82" i="86" s="1"/>
  <c r="B83" i="86"/>
  <c r="C83" i="86" s="1"/>
  <c r="B84" i="86"/>
  <c r="C84" i="86" s="1"/>
  <c r="B85" i="86"/>
  <c r="C85" i="86" s="1"/>
  <c r="B86" i="86"/>
  <c r="C86" i="86" s="1"/>
  <c r="B87" i="86"/>
  <c r="C87" i="86" s="1"/>
  <c r="B88" i="86"/>
  <c r="C88" i="86" s="1"/>
  <c r="B89" i="86"/>
  <c r="C89" i="86" s="1"/>
  <c r="B90" i="86"/>
  <c r="C90" i="86" s="1"/>
  <c r="B91" i="86"/>
  <c r="C91" i="86" s="1"/>
  <c r="B92" i="86"/>
  <c r="C92" i="86" s="1"/>
  <c r="B8" i="86"/>
  <c r="C8" i="86" s="1"/>
  <c r="B9" i="86"/>
  <c r="C9" i="86" s="1"/>
  <c r="B10" i="86"/>
  <c r="C10" i="86" s="1"/>
  <c r="B11" i="86"/>
  <c r="C11" i="86" s="1"/>
  <c r="B12" i="86"/>
  <c r="C12" i="86" s="1"/>
  <c r="B13" i="86"/>
  <c r="C13" i="86" s="1"/>
  <c r="B14" i="86"/>
  <c r="C14" i="86" s="1"/>
  <c r="B15" i="86"/>
  <c r="C15" i="86" s="1"/>
  <c r="B16" i="86"/>
  <c r="C16" i="86" s="1"/>
  <c r="B17" i="86"/>
  <c r="C17" i="86" s="1"/>
  <c r="B18" i="86"/>
  <c r="C18" i="86" s="1"/>
  <c r="B19" i="86"/>
  <c r="C19" i="86" s="1"/>
  <c r="B20" i="86"/>
  <c r="C20" i="86" s="1"/>
  <c r="B21" i="86"/>
  <c r="C21" i="86" s="1"/>
  <c r="B22" i="86"/>
  <c r="C22" i="86" s="1"/>
  <c r="B23" i="86"/>
  <c r="C23" i="86" s="1"/>
  <c r="B24" i="86"/>
  <c r="C24" i="86" s="1"/>
  <c r="B25" i="86"/>
  <c r="C25" i="86" s="1"/>
  <c r="B26" i="86"/>
  <c r="C26" i="86" s="1"/>
  <c r="B27" i="86"/>
  <c r="C27" i="86" s="1"/>
  <c r="B28" i="86"/>
  <c r="C28" i="86" s="1"/>
  <c r="B29" i="86"/>
  <c r="C29" i="86" s="1"/>
  <c r="B30" i="86"/>
  <c r="C30" i="86" s="1"/>
  <c r="B31" i="86"/>
  <c r="C31" i="86" s="1"/>
  <c r="B32" i="86"/>
  <c r="C32" i="86" s="1"/>
  <c r="B33" i="86"/>
  <c r="C33" i="86" s="1"/>
  <c r="B7" i="86"/>
  <c r="C41" i="86"/>
  <c r="C35" i="86"/>
  <c r="G118" i="86" l="1"/>
  <c r="E14" i="122"/>
  <c r="D6" i="87"/>
  <c r="E15" i="122"/>
  <c r="E16" i="122"/>
  <c r="C6" i="87"/>
  <c r="C7" i="86"/>
  <c r="E12" i="122"/>
  <c r="E13" i="122"/>
  <c r="G113" i="86"/>
  <c r="H113" i="86" s="1"/>
  <c r="G115" i="86"/>
  <c r="G117" i="86"/>
  <c r="H117" i="86" s="1"/>
  <c r="G110" i="86"/>
  <c r="G111" i="86"/>
  <c r="H111" i="86" s="1"/>
  <c r="G102" i="86"/>
  <c r="G104" i="86"/>
  <c r="H104" i="86" s="1"/>
  <c r="G106" i="86"/>
  <c r="G94" i="86"/>
  <c r="G96" i="86"/>
  <c r="G98" i="86"/>
  <c r="H98" i="86" s="1"/>
  <c r="G114" i="86"/>
  <c r="G103" i="86"/>
  <c r="H103" i="86" s="1"/>
  <c r="G105" i="86"/>
  <c r="G107" i="86"/>
  <c r="H107" i="86" s="1"/>
  <c r="G95" i="86"/>
  <c r="H95" i="86" s="1"/>
  <c r="G97" i="86"/>
  <c r="G99" i="86"/>
  <c r="G101" i="86"/>
  <c r="G100" i="86"/>
  <c r="D101" i="86" s="1"/>
  <c r="G112" i="86"/>
  <c r="D113" i="86" s="1"/>
  <c r="G109" i="86"/>
  <c r="G108" i="86"/>
  <c r="H108" i="86" s="1"/>
  <c r="G116" i="86"/>
  <c r="F87" i="87"/>
  <c r="F89" i="87"/>
  <c r="F88" i="87"/>
  <c r="F105" i="86"/>
  <c r="F118" i="86"/>
  <c r="F116" i="86"/>
  <c r="F107" i="86"/>
  <c r="F102" i="86"/>
  <c r="F112" i="86"/>
  <c r="F104" i="86"/>
  <c r="F108" i="86"/>
  <c r="F115" i="86"/>
  <c r="F109" i="86"/>
  <c r="F110" i="86"/>
  <c r="H102" i="86"/>
  <c r="F95" i="86"/>
  <c r="F96" i="86"/>
  <c r="F97" i="86"/>
  <c r="F98" i="86"/>
  <c r="F99" i="86"/>
  <c r="F100" i="86"/>
  <c r="F101" i="86"/>
  <c r="F117" i="86"/>
  <c r="F111" i="86"/>
  <c r="F113" i="86"/>
  <c r="F114" i="86"/>
  <c r="H94" i="86"/>
  <c r="H97" i="86"/>
  <c r="H99" i="86"/>
  <c r="H101" i="86"/>
  <c r="F94" i="86"/>
  <c r="F103" i="86"/>
  <c r="F106" i="86"/>
  <c r="H118" i="86"/>
  <c r="H115" i="86"/>
  <c r="F57" i="86"/>
  <c r="F49" i="86"/>
  <c r="F69" i="87"/>
  <c r="F61" i="87"/>
  <c r="F29" i="87"/>
  <c r="F11" i="86"/>
  <c r="F67" i="86"/>
  <c r="F34" i="86"/>
  <c r="F73" i="86"/>
  <c r="F69" i="86"/>
  <c r="F65" i="86"/>
  <c r="F61" i="86"/>
  <c r="F53" i="86"/>
  <c r="F45" i="86"/>
  <c r="F41" i="86"/>
  <c r="F37" i="86"/>
  <c r="F29" i="86"/>
  <c r="F24" i="86"/>
  <c r="F25" i="87"/>
  <c r="F37" i="87"/>
  <c r="G7" i="87"/>
  <c r="D7" i="87" s="1"/>
  <c r="F19" i="86"/>
  <c r="F32" i="86"/>
  <c r="F26" i="86"/>
  <c r="F55" i="86"/>
  <c r="F75" i="86"/>
  <c r="F71" i="86"/>
  <c r="F63" i="86"/>
  <c r="F59" i="86"/>
  <c r="F51" i="86"/>
  <c r="F47" i="86"/>
  <c r="F43" i="86"/>
  <c r="F39" i="86"/>
  <c r="F21" i="86"/>
  <c r="F85" i="87"/>
  <c r="F53" i="87"/>
  <c r="F104" i="87"/>
  <c r="F77" i="87"/>
  <c r="F45" i="87"/>
  <c r="F15" i="86"/>
  <c r="F9" i="86"/>
  <c r="F17" i="86"/>
  <c r="F20" i="86"/>
  <c r="F23" i="86"/>
  <c r="F25" i="86"/>
  <c r="F28" i="86"/>
  <c r="F30" i="86"/>
  <c r="F33" i="86"/>
  <c r="F36" i="86"/>
  <c r="F38" i="86"/>
  <c r="F40" i="86"/>
  <c r="F42" i="86"/>
  <c r="F44" i="86"/>
  <c r="F46" i="86"/>
  <c r="F48" i="86"/>
  <c r="F50" i="86"/>
  <c r="F52" i="86"/>
  <c r="F54" i="86"/>
  <c r="F56" i="86"/>
  <c r="F58" i="86"/>
  <c r="F60" i="86"/>
  <c r="F62" i="86"/>
  <c r="F64" i="86"/>
  <c r="F66" i="86"/>
  <c r="F68" i="86"/>
  <c r="F70" i="86"/>
  <c r="F72" i="86"/>
  <c r="F74" i="86"/>
  <c r="F76" i="86"/>
  <c r="F78" i="86"/>
  <c r="F80" i="86"/>
  <c r="F82" i="86"/>
  <c r="F84" i="86"/>
  <c r="F86" i="86"/>
  <c r="F88" i="86"/>
  <c r="F90" i="86"/>
  <c r="F92" i="86"/>
  <c r="F13" i="86"/>
  <c r="F8" i="86"/>
  <c r="F12" i="86"/>
  <c r="F35" i="86"/>
  <c r="F31" i="86"/>
  <c r="F27" i="86"/>
  <c r="F22" i="86"/>
  <c r="F18" i="86"/>
  <c r="F14" i="86"/>
  <c r="F10" i="86"/>
  <c r="F77" i="86"/>
  <c r="F79" i="86"/>
  <c r="F81" i="86"/>
  <c r="F83" i="86"/>
  <c r="F85" i="86"/>
  <c r="F87" i="86"/>
  <c r="F89" i="86"/>
  <c r="F91" i="86"/>
  <c r="F93" i="86"/>
  <c r="F16" i="86"/>
  <c r="F6" i="87"/>
  <c r="F79" i="87"/>
  <c r="F71" i="87"/>
  <c r="F63" i="87"/>
  <c r="F55" i="87"/>
  <c r="F47" i="87"/>
  <c r="F39" i="87"/>
  <c r="F31" i="87"/>
  <c r="F23" i="87"/>
  <c r="H6" i="87"/>
  <c r="F105" i="87"/>
  <c r="F81" i="87"/>
  <c r="F73" i="87"/>
  <c r="F65" i="87"/>
  <c r="F57" i="87"/>
  <c r="F49" i="87"/>
  <c r="F41" i="87"/>
  <c r="F33" i="87"/>
  <c r="F8" i="87"/>
  <c r="F10" i="87"/>
  <c r="F12" i="87"/>
  <c r="F14" i="87"/>
  <c r="F16" i="87"/>
  <c r="F18" i="87"/>
  <c r="F20" i="87"/>
  <c r="F22" i="87"/>
  <c r="F24" i="87"/>
  <c r="F26" i="87"/>
  <c r="F28" i="87"/>
  <c r="F30" i="87"/>
  <c r="F32" i="87"/>
  <c r="F34" i="87"/>
  <c r="F36" i="87"/>
  <c r="F38" i="87"/>
  <c r="F40" i="87"/>
  <c r="F42" i="87"/>
  <c r="F44" i="87"/>
  <c r="F46" i="87"/>
  <c r="F48" i="87"/>
  <c r="F50" i="87"/>
  <c r="F52" i="87"/>
  <c r="F54" i="87"/>
  <c r="F56" i="87"/>
  <c r="F58" i="87"/>
  <c r="F60" i="87"/>
  <c r="F62" i="87"/>
  <c r="F64" i="87"/>
  <c r="F66" i="87"/>
  <c r="F68" i="87"/>
  <c r="F70" i="87"/>
  <c r="F72" i="87"/>
  <c r="F74" i="87"/>
  <c r="F76" i="87"/>
  <c r="F78" i="87"/>
  <c r="F80" i="87"/>
  <c r="F82" i="87"/>
  <c r="F84" i="87"/>
  <c r="F86" i="87"/>
  <c r="F7" i="87"/>
  <c r="F9" i="87"/>
  <c r="F11" i="87"/>
  <c r="F13" i="87"/>
  <c r="F15" i="87"/>
  <c r="F17" i="87"/>
  <c r="F19" i="87"/>
  <c r="F21" i="87"/>
  <c r="F83" i="87"/>
  <c r="F75" i="87"/>
  <c r="F67" i="87"/>
  <c r="F59" i="87"/>
  <c r="F51" i="87"/>
  <c r="F43" i="87"/>
  <c r="F35" i="87"/>
  <c r="F27" i="87"/>
  <c r="G27" i="86"/>
  <c r="G29" i="86"/>
  <c r="G31" i="86"/>
  <c r="G33" i="86"/>
  <c r="G35" i="86"/>
  <c r="G37" i="86"/>
  <c r="G39" i="86"/>
  <c r="G41" i="86"/>
  <c r="G43" i="86"/>
  <c r="G45" i="86"/>
  <c r="G47" i="86"/>
  <c r="G49" i="86"/>
  <c r="G51" i="86"/>
  <c r="G53" i="86"/>
  <c r="G55" i="86"/>
  <c r="G57" i="86"/>
  <c r="G59" i="86"/>
  <c r="G61" i="86"/>
  <c r="G63" i="86"/>
  <c r="G65" i="86"/>
  <c r="G67" i="86"/>
  <c r="G69" i="86"/>
  <c r="G71" i="86"/>
  <c r="G73" i="86"/>
  <c r="G75" i="86"/>
  <c r="G77" i="86"/>
  <c r="G79" i="86"/>
  <c r="G81" i="86"/>
  <c r="G83" i="86"/>
  <c r="G85" i="86"/>
  <c r="G87" i="86"/>
  <c r="G89" i="86"/>
  <c r="G91" i="86"/>
  <c r="G93" i="86"/>
  <c r="D94" i="86" s="1"/>
  <c r="G8" i="86"/>
  <c r="G25" i="86"/>
  <c r="G24" i="86"/>
  <c r="D25" i="86" s="1"/>
  <c r="G23" i="86"/>
  <c r="G22" i="86"/>
  <c r="D23" i="86" s="1"/>
  <c r="G21" i="86"/>
  <c r="G20" i="86"/>
  <c r="D21" i="86" s="1"/>
  <c r="G19" i="86"/>
  <c r="G18" i="86"/>
  <c r="D19" i="86" s="1"/>
  <c r="G17" i="86"/>
  <c r="F7" i="86"/>
  <c r="G26" i="86"/>
  <c r="G28" i="86"/>
  <c r="D29" i="86" s="1"/>
  <c r="G30" i="86"/>
  <c r="G32" i="86"/>
  <c r="D33" i="86" s="1"/>
  <c r="G34" i="86"/>
  <c r="G36" i="86"/>
  <c r="D37" i="86" s="1"/>
  <c r="G38" i="86"/>
  <c r="G40" i="86"/>
  <c r="D41" i="86" s="1"/>
  <c r="G42" i="86"/>
  <c r="G44" i="86"/>
  <c r="D45" i="86" s="1"/>
  <c r="G46" i="86"/>
  <c r="G48" i="86"/>
  <c r="D49" i="86" s="1"/>
  <c r="G50" i="86"/>
  <c r="G52" i="86"/>
  <c r="D53" i="86" s="1"/>
  <c r="G54" i="86"/>
  <c r="G56" i="86"/>
  <c r="D57" i="86" s="1"/>
  <c r="G58" i="86"/>
  <c r="G60" i="86"/>
  <c r="D61" i="86" s="1"/>
  <c r="G62" i="86"/>
  <c r="G64" i="86"/>
  <c r="D65" i="86" s="1"/>
  <c r="G66" i="86"/>
  <c r="G68" i="86"/>
  <c r="D69" i="86" s="1"/>
  <c r="G70" i="86"/>
  <c r="G72" i="86"/>
  <c r="D73" i="86" s="1"/>
  <c r="G74" i="86"/>
  <c r="G76" i="86"/>
  <c r="D77" i="86" s="1"/>
  <c r="G78" i="86"/>
  <c r="G80" i="86"/>
  <c r="D81" i="86" s="1"/>
  <c r="G82" i="86"/>
  <c r="G84" i="86"/>
  <c r="D85" i="86" s="1"/>
  <c r="G86" i="86"/>
  <c r="G88" i="86"/>
  <c r="D89" i="86" s="1"/>
  <c r="G90" i="86"/>
  <c r="G92" i="86"/>
  <c r="D93" i="86" s="1"/>
  <c r="G7" i="86"/>
  <c r="G9" i="86"/>
  <c r="G10" i="86"/>
  <c r="G11" i="86"/>
  <c r="D12" i="86" s="1"/>
  <c r="G12" i="86"/>
  <c r="G13" i="86"/>
  <c r="G14" i="86"/>
  <c r="G15" i="86"/>
  <c r="D16" i="86" s="1"/>
  <c r="G16" i="86"/>
  <c r="D17" i="86" s="1"/>
  <c r="H112" i="86" l="1"/>
  <c r="D118" i="86"/>
  <c r="D110" i="86"/>
  <c r="D92" i="86"/>
  <c r="D84" i="86"/>
  <c r="D76" i="86"/>
  <c r="D68" i="86"/>
  <c r="D60" i="86"/>
  <c r="D52" i="86"/>
  <c r="D44" i="86"/>
  <c r="D36" i="86"/>
  <c r="D28" i="86"/>
  <c r="D100" i="86"/>
  <c r="D106" i="86"/>
  <c r="D97" i="86"/>
  <c r="D103" i="86"/>
  <c r="D116" i="86"/>
  <c r="D14" i="86"/>
  <c r="D10" i="86"/>
  <c r="D107" i="86"/>
  <c r="D111" i="86"/>
  <c r="D13" i="86"/>
  <c r="D8" i="86"/>
  <c r="D7" i="86"/>
  <c r="D87" i="86"/>
  <c r="D79" i="86"/>
  <c r="D71" i="86"/>
  <c r="D63" i="86"/>
  <c r="D55" i="86"/>
  <c r="D47" i="86"/>
  <c r="D39" i="86"/>
  <c r="D31" i="86"/>
  <c r="D18" i="86"/>
  <c r="D22" i="86"/>
  <c r="D26" i="86"/>
  <c r="D90" i="86"/>
  <c r="D82" i="86"/>
  <c r="D74" i="86"/>
  <c r="D66" i="86"/>
  <c r="D58" i="86"/>
  <c r="D50" i="86"/>
  <c r="D42" i="86"/>
  <c r="D34" i="86"/>
  <c r="D98" i="86"/>
  <c r="D104" i="86"/>
  <c r="D95" i="86"/>
  <c r="D112" i="86"/>
  <c r="D114" i="86"/>
  <c r="H105" i="86"/>
  <c r="H109" i="86"/>
  <c r="H116" i="86"/>
  <c r="D117" i="86"/>
  <c r="D96" i="86"/>
  <c r="H114" i="86"/>
  <c r="D115" i="86"/>
  <c r="D9" i="86"/>
  <c r="D88" i="86"/>
  <c r="D80" i="86"/>
  <c r="D72" i="86"/>
  <c r="D64" i="86"/>
  <c r="D56" i="86"/>
  <c r="D48" i="86"/>
  <c r="D40" i="86"/>
  <c r="D32" i="86"/>
  <c r="D15" i="86"/>
  <c r="D11" i="86"/>
  <c r="D91" i="86"/>
  <c r="D83" i="86"/>
  <c r="D75" i="86"/>
  <c r="D67" i="86"/>
  <c r="D59" i="86"/>
  <c r="D51" i="86"/>
  <c r="D43" i="86"/>
  <c r="D35" i="86"/>
  <c r="D27" i="86"/>
  <c r="D20" i="86"/>
  <c r="D24" i="86"/>
  <c r="D86" i="86"/>
  <c r="D78" i="86"/>
  <c r="D70" i="86"/>
  <c r="D62" i="86"/>
  <c r="D54" i="86"/>
  <c r="D46" i="86"/>
  <c r="D38" i="86"/>
  <c r="D30" i="86"/>
  <c r="H96" i="86"/>
  <c r="H106" i="86"/>
  <c r="D109" i="86"/>
  <c r="D102" i="86"/>
  <c r="D108" i="86"/>
  <c r="D99" i="86"/>
  <c r="D105" i="86"/>
  <c r="H110" i="86"/>
  <c r="H100" i="86"/>
  <c r="H7" i="87"/>
  <c r="G8" i="87"/>
  <c r="D8" i="87" s="1"/>
  <c r="D12" i="122"/>
  <c r="D13" i="122"/>
  <c r="H90" i="86"/>
  <c r="H74" i="86"/>
  <c r="H58" i="86"/>
  <c r="H42" i="86"/>
  <c r="H26" i="86"/>
  <c r="H18" i="86"/>
  <c r="H83" i="86"/>
  <c r="H67" i="86"/>
  <c r="H51" i="86"/>
  <c r="H35" i="86"/>
  <c r="H13" i="86"/>
  <c r="H9" i="86"/>
  <c r="H88" i="86"/>
  <c r="H80" i="86"/>
  <c r="H72" i="86"/>
  <c r="H64" i="86"/>
  <c r="H56" i="86"/>
  <c r="H48" i="86"/>
  <c r="H40" i="86"/>
  <c r="H32" i="86"/>
  <c r="H19" i="86"/>
  <c r="H23" i="86"/>
  <c r="H89" i="86"/>
  <c r="H81" i="86"/>
  <c r="H73" i="86"/>
  <c r="H65" i="86"/>
  <c r="H57" i="86"/>
  <c r="H49" i="86"/>
  <c r="H41" i="86"/>
  <c r="H33" i="86"/>
  <c r="H14" i="86"/>
  <c r="H10" i="86"/>
  <c r="H82" i="86"/>
  <c r="H66" i="86"/>
  <c r="H50" i="86"/>
  <c r="H34" i="86"/>
  <c r="H22" i="86"/>
  <c r="H8" i="86"/>
  <c r="H91" i="86"/>
  <c r="H75" i="86"/>
  <c r="H59" i="86"/>
  <c r="H43" i="86"/>
  <c r="H27" i="86"/>
  <c r="H16" i="86"/>
  <c r="H12" i="86"/>
  <c r="H7" i="86"/>
  <c r="H86" i="86"/>
  <c r="H78" i="86"/>
  <c r="H70" i="86"/>
  <c r="H62" i="86"/>
  <c r="H54" i="86"/>
  <c r="H46" i="86"/>
  <c r="H38" i="86"/>
  <c r="H30" i="86"/>
  <c r="H20" i="86"/>
  <c r="H24" i="86"/>
  <c r="H87" i="86"/>
  <c r="H79" i="86"/>
  <c r="H71" i="86"/>
  <c r="H63" i="86"/>
  <c r="H55" i="86"/>
  <c r="H47" i="86"/>
  <c r="H39" i="86"/>
  <c r="H31" i="86"/>
  <c r="H15" i="86"/>
  <c r="H11" i="86"/>
  <c r="H92" i="86"/>
  <c r="H84" i="86"/>
  <c r="H76" i="86"/>
  <c r="H68" i="86"/>
  <c r="H60" i="86"/>
  <c r="H52" i="86"/>
  <c r="H44" i="86"/>
  <c r="H36" i="86"/>
  <c r="H28" i="86"/>
  <c r="H17" i="86"/>
  <c r="H21" i="86"/>
  <c r="H25" i="86"/>
  <c r="H93" i="86"/>
  <c r="H85" i="86"/>
  <c r="H77" i="86"/>
  <c r="H69" i="86"/>
  <c r="H61" i="86"/>
  <c r="H53" i="86"/>
  <c r="H45" i="86"/>
  <c r="H37" i="86"/>
  <c r="H29" i="86"/>
  <c r="G9" i="87" l="1"/>
  <c r="H8" i="87"/>
  <c r="D9" i="87" l="1"/>
  <c r="G10" i="87"/>
  <c r="H9" i="87"/>
  <c r="D10" i="87" l="1"/>
  <c r="H10" i="87"/>
  <c r="G11" i="87"/>
  <c r="D11" i="87" l="1"/>
  <c r="H11" i="87"/>
  <c r="G12" i="87"/>
  <c r="D12" i="87" l="1"/>
  <c r="H12" i="87"/>
  <c r="G13" i="87"/>
  <c r="D13" i="87" l="1"/>
  <c r="H13" i="87"/>
  <c r="G14" i="87"/>
  <c r="D14" i="87" l="1"/>
  <c r="H14" i="87"/>
  <c r="G15" i="87"/>
  <c r="D15" i="87" l="1"/>
  <c r="H15" i="87"/>
  <c r="G16" i="87"/>
  <c r="D16" i="87" l="1"/>
  <c r="H16" i="87"/>
  <c r="G17" i="87"/>
  <c r="D17" i="87" l="1"/>
  <c r="G18" i="87"/>
  <c r="H17" i="87"/>
  <c r="D18" i="87" l="1"/>
  <c r="G19" i="87"/>
  <c r="H18" i="87"/>
  <c r="D19" i="87" l="1"/>
  <c r="H19" i="87"/>
  <c r="G20" i="87"/>
  <c r="D20" i="87" l="1"/>
  <c r="G21" i="87"/>
  <c r="H20" i="87"/>
  <c r="D21" i="87" l="1"/>
  <c r="G22" i="87"/>
  <c r="H21" i="87"/>
  <c r="D22" i="87" l="1"/>
  <c r="G23" i="87"/>
  <c r="H22" i="87"/>
  <c r="D23" i="87" l="1"/>
  <c r="G24" i="87"/>
  <c r="H23" i="87"/>
  <c r="D24" i="87" l="1"/>
  <c r="G25" i="87"/>
  <c r="H24" i="87"/>
  <c r="D25" i="87" l="1"/>
  <c r="G26" i="87"/>
  <c r="H25" i="87"/>
  <c r="D26" i="87" l="1"/>
  <c r="G27" i="87"/>
  <c r="H26" i="87"/>
  <c r="D27" i="87" l="1"/>
  <c r="G28" i="87"/>
  <c r="H27" i="87"/>
  <c r="D28" i="87" l="1"/>
  <c r="G29" i="87"/>
  <c r="H28" i="87"/>
  <c r="D29" i="87" l="1"/>
  <c r="G30" i="87"/>
  <c r="H29" i="87"/>
  <c r="D30" i="87" l="1"/>
  <c r="G31" i="87"/>
  <c r="H30" i="87"/>
  <c r="D31" i="87" l="1"/>
  <c r="D16" i="122" s="1"/>
  <c r="G32" i="87"/>
  <c r="H31" i="87"/>
  <c r="D32" i="87" l="1"/>
  <c r="D15" i="122" s="1"/>
  <c r="G33" i="87"/>
  <c r="H32" i="87"/>
  <c r="D33" i="87" l="1"/>
  <c r="G34" i="87"/>
  <c r="H33" i="87"/>
  <c r="D34" i="87" l="1"/>
  <c r="G35" i="87"/>
  <c r="H34" i="87"/>
  <c r="D35" i="87" l="1"/>
  <c r="G36" i="87"/>
  <c r="H35" i="87"/>
  <c r="D36" i="87" l="1"/>
  <c r="G37" i="87"/>
  <c r="H36" i="87"/>
  <c r="D37" i="87" l="1"/>
  <c r="D14" i="122" s="1"/>
  <c r="G38" i="87"/>
  <c r="H37" i="87"/>
  <c r="D38" i="87" l="1"/>
  <c r="G39" i="87"/>
  <c r="H38" i="87"/>
  <c r="D39" i="87" l="1"/>
  <c r="G40" i="87"/>
  <c r="H39" i="87"/>
  <c r="D40" i="87" l="1"/>
  <c r="G41" i="87"/>
  <c r="H40" i="87"/>
  <c r="D41" i="87" l="1"/>
  <c r="G42" i="87"/>
  <c r="H41" i="87"/>
  <c r="D42" i="87" l="1"/>
  <c r="G43" i="87"/>
  <c r="H42" i="87"/>
  <c r="D43" i="87" l="1"/>
  <c r="G44" i="87"/>
  <c r="H43" i="87"/>
  <c r="D44" i="87" l="1"/>
  <c r="G45" i="87"/>
  <c r="H44" i="87"/>
  <c r="D45" i="87" l="1"/>
  <c r="G46" i="87"/>
  <c r="H45" i="87"/>
  <c r="D46" i="87" l="1"/>
  <c r="G47" i="87"/>
  <c r="H46" i="87"/>
  <c r="D47" i="87" l="1"/>
  <c r="G48" i="87"/>
  <c r="H47" i="87"/>
  <c r="D48" i="87" l="1"/>
  <c r="G49" i="87"/>
  <c r="H48" i="87"/>
  <c r="D49" i="87" l="1"/>
  <c r="G50" i="87"/>
  <c r="H49" i="87"/>
  <c r="D50" i="87" l="1"/>
  <c r="G51" i="87"/>
  <c r="H50" i="87"/>
  <c r="D51" i="87" l="1"/>
  <c r="H51" i="87"/>
  <c r="G52" i="87"/>
  <c r="D52" i="87" l="1"/>
  <c r="G53" i="87"/>
  <c r="H52" i="87"/>
  <c r="D53" i="87" l="1"/>
  <c r="G54" i="87"/>
  <c r="H53" i="87"/>
  <c r="D54" i="87" l="1"/>
  <c r="G55" i="87"/>
  <c r="H54" i="87"/>
  <c r="D55" i="87" l="1"/>
  <c r="G56" i="87"/>
  <c r="H55" i="87"/>
  <c r="D56" i="87" l="1"/>
  <c r="G57" i="87"/>
  <c r="H56" i="87"/>
  <c r="D57" i="87" l="1"/>
  <c r="G58" i="87"/>
  <c r="H57" i="87"/>
  <c r="D58" i="87" l="1"/>
  <c r="G59" i="87"/>
  <c r="H58" i="87"/>
  <c r="D59" i="87" l="1"/>
  <c r="G60" i="87"/>
  <c r="H59" i="87"/>
  <c r="D60" i="87" l="1"/>
  <c r="G61" i="87"/>
  <c r="H60" i="87"/>
  <c r="D61" i="87" l="1"/>
  <c r="G62" i="87"/>
  <c r="H61" i="87"/>
  <c r="D62" i="87" l="1"/>
  <c r="G63" i="87"/>
  <c r="H62" i="87"/>
  <c r="D63" i="87" l="1"/>
  <c r="G64" i="87"/>
  <c r="H63" i="87"/>
  <c r="D64" i="87" l="1"/>
  <c r="G65" i="87"/>
  <c r="H64" i="87"/>
  <c r="D65" i="87" l="1"/>
  <c r="G66" i="87"/>
  <c r="H65" i="87"/>
  <c r="D66" i="87" l="1"/>
  <c r="G67" i="87"/>
  <c r="H66" i="87"/>
  <c r="D67" i="87" l="1"/>
  <c r="G68" i="87"/>
  <c r="H67" i="87"/>
  <c r="D68" i="87" l="1"/>
  <c r="G69" i="87"/>
  <c r="H68" i="87"/>
  <c r="D69" i="87" l="1"/>
  <c r="G70" i="87"/>
  <c r="H69" i="87"/>
  <c r="D70" i="87" l="1"/>
  <c r="G71" i="87"/>
  <c r="H70" i="87"/>
  <c r="D71" i="87" l="1"/>
  <c r="G72" i="87"/>
  <c r="H71" i="87"/>
  <c r="D72" i="87" l="1"/>
  <c r="G73" i="87"/>
  <c r="H72" i="87"/>
  <c r="D73" i="87" l="1"/>
  <c r="G74" i="87"/>
  <c r="H73" i="87"/>
  <c r="D74" i="87" l="1"/>
  <c r="G75" i="87"/>
  <c r="H74" i="87"/>
  <c r="D75" i="87" l="1"/>
  <c r="G76" i="87"/>
  <c r="H75" i="87"/>
  <c r="D76" i="87" l="1"/>
  <c r="G77" i="87"/>
  <c r="H76" i="87"/>
  <c r="D77" i="87" l="1"/>
  <c r="G78" i="87"/>
  <c r="H77" i="87"/>
  <c r="D78" i="87" l="1"/>
  <c r="G79" i="87"/>
  <c r="H78" i="87"/>
  <c r="D79" i="87" l="1"/>
  <c r="G80" i="87"/>
  <c r="H79" i="87"/>
  <c r="D80" i="87" l="1"/>
  <c r="G81" i="87"/>
  <c r="D81" i="87" s="1"/>
  <c r="H80" i="87"/>
  <c r="G82" i="87" l="1"/>
  <c r="H81" i="87"/>
  <c r="D82" i="87" l="1"/>
  <c r="G83" i="87"/>
  <c r="D83" i="87" s="1"/>
  <c r="H82" i="87"/>
  <c r="G84" i="87" l="1"/>
  <c r="D84" i="87" s="1"/>
  <c r="H83" i="87"/>
  <c r="G85" i="87" l="1"/>
  <c r="D85" i="87" s="1"/>
  <c r="H84" i="87"/>
  <c r="H85" i="87" l="1"/>
  <c r="G86" i="87"/>
  <c r="D86" i="87" l="1"/>
  <c r="G87" i="87"/>
  <c r="D87" i="87" s="1"/>
  <c r="H86" i="87"/>
  <c r="G88" i="87" l="1"/>
  <c r="H87" i="87"/>
  <c r="D88" i="87" l="1"/>
  <c r="H88" i="87"/>
  <c r="G89" i="87"/>
  <c r="G90" i="87" l="1"/>
  <c r="D90" i="87"/>
  <c r="D89" i="87"/>
  <c r="H89" i="87"/>
  <c r="H90" i="87" l="1"/>
  <c r="G91" i="87"/>
  <c r="D91" i="87"/>
  <c r="H91" i="87" l="1"/>
  <c r="G92" i="87"/>
  <c r="D92" i="87"/>
  <c r="H92" i="87" l="1"/>
  <c r="G93" i="87"/>
  <c r="D93" i="87"/>
  <c r="H93" i="87" l="1"/>
  <c r="G94" i="87"/>
  <c r="D94" i="87"/>
  <c r="H25" i="122"/>
  <c r="J25" i="122" s="1"/>
  <c r="G95" i="87" l="1"/>
  <c r="H94" i="87"/>
  <c r="D95" i="87"/>
  <c r="H95" i="87" l="1"/>
  <c r="G96" i="87"/>
  <c r="D96" i="87"/>
  <c r="H96" i="87" l="1"/>
  <c r="G97" i="87"/>
  <c r="H97" i="87" l="1"/>
  <c r="G98" i="87"/>
  <c r="D98" i="87"/>
  <c r="D97" i="87"/>
  <c r="H98" i="87" l="1"/>
  <c r="G99" i="87"/>
  <c r="D99" i="87"/>
  <c r="H99" i="87" l="1"/>
  <c r="G100" i="87"/>
  <c r="D100" i="87"/>
  <c r="H100" i="87" l="1"/>
  <c r="G101" i="87"/>
  <c r="D101" i="87" s="1"/>
  <c r="G102" i="87" l="1"/>
  <c r="D102" i="87" s="1"/>
  <c r="H101" i="87"/>
  <c r="H102" i="87" l="1"/>
  <c r="G103" i="87"/>
  <c r="D103" i="87" s="1"/>
  <c r="H103" i="87" l="1"/>
  <c r="G104" i="87"/>
  <c r="D104" i="87" l="1"/>
  <c r="H104" i="87"/>
  <c r="G105" i="87"/>
  <c r="D105" i="87" l="1"/>
  <c r="H105" i="87"/>
</calcChain>
</file>

<file path=xl/sharedStrings.xml><?xml version="1.0" encoding="utf-8"?>
<sst xmlns="http://schemas.openxmlformats.org/spreadsheetml/2006/main" count="99" uniqueCount="57">
  <si>
    <t>누적 비율</t>
    <phoneticPr fontId="1" type="noConversion"/>
  </si>
  <si>
    <t>누적 인원</t>
    <phoneticPr fontId="1" type="noConversion"/>
  </si>
  <si>
    <t>비율</t>
    <phoneticPr fontId="1" type="noConversion"/>
  </si>
  <si>
    <t>인원</t>
    <phoneticPr fontId="1" type="noConversion"/>
  </si>
  <si>
    <t>백분위</t>
    <phoneticPr fontId="1" type="noConversion"/>
  </si>
  <si>
    <t>등급</t>
    <phoneticPr fontId="1" type="noConversion"/>
  </si>
  <si>
    <t>표준점수</t>
    <phoneticPr fontId="1" type="noConversion"/>
  </si>
  <si>
    <t>표준편차</t>
    <phoneticPr fontId="1" type="noConversion"/>
  </si>
  <si>
    <t>과목</t>
    <phoneticPr fontId="1" type="noConversion"/>
  </si>
  <si>
    <t>응시자 수</t>
    <phoneticPr fontId="1" type="noConversion"/>
  </si>
  <si>
    <t>평균</t>
    <phoneticPr fontId="1" type="noConversion"/>
  </si>
  <si>
    <t>국어</t>
    <phoneticPr fontId="1" type="noConversion"/>
  </si>
  <si>
    <t>수학 가형</t>
    <phoneticPr fontId="1" type="noConversion"/>
  </si>
  <si>
    <t>시험명</t>
  </si>
  <si>
    <t>과목</t>
  </si>
  <si>
    <t>화작B</t>
  </si>
  <si>
    <t>언매B</t>
  </si>
  <si>
    <t>화작C</t>
  </si>
  <si>
    <t>언매C</t>
  </si>
  <si>
    <t>기하B</t>
  </si>
  <si>
    <t>확통C</t>
  </si>
  <si>
    <t>확통B</t>
  </si>
  <si>
    <t>미적B</t>
  </si>
  <si>
    <t>미적C</t>
  </si>
  <si>
    <t>기하C</t>
  </si>
  <si>
    <t>선택과목</t>
    <phoneticPr fontId="1" type="noConversion"/>
  </si>
  <si>
    <t>공통 원점수</t>
    <phoneticPr fontId="1" type="noConversion"/>
  </si>
  <si>
    <t>선택 원점수</t>
    <phoneticPr fontId="1" type="noConversion"/>
  </si>
  <si>
    <t>화법과 작문</t>
    <phoneticPr fontId="1" type="noConversion"/>
  </si>
  <si>
    <t>확률과 통계</t>
    <phoneticPr fontId="1" type="noConversion"/>
  </si>
  <si>
    <t>언어와 매체</t>
    <phoneticPr fontId="1" type="noConversion"/>
  </si>
  <si>
    <t>국어 (표준점수별 백분위 및 등급표)</t>
    <phoneticPr fontId="1" type="noConversion"/>
  </si>
  <si>
    <t>수학 (표준점수별 백분위 및 등급표)</t>
    <phoneticPr fontId="1" type="noConversion"/>
  </si>
  <si>
    <t>계산 결과</t>
    <phoneticPr fontId="1" type="noConversion"/>
  </si>
  <si>
    <t>-</t>
    <phoneticPr fontId="1" type="noConversion"/>
  </si>
  <si>
    <t>국어A</t>
    <phoneticPr fontId="1" type="noConversion"/>
  </si>
  <si>
    <t>수학</t>
    <phoneticPr fontId="1" type="noConversion"/>
  </si>
  <si>
    <t>원점수 → 표준점수 계산기</t>
    <phoneticPr fontId="1" type="noConversion"/>
  </si>
  <si>
    <t>미적분</t>
    <phoneticPr fontId="1" type="noConversion"/>
  </si>
  <si>
    <t>기하</t>
    <phoneticPr fontId="1" type="noConversion"/>
  </si>
  <si>
    <t>표준점수 → 원점수 역산기</t>
    <phoneticPr fontId="1" type="noConversion"/>
  </si>
  <si>
    <t>원점수(공통+선택) 역산 결과</t>
    <phoneticPr fontId="1" type="noConversion"/>
  </si>
  <si>
    <t>역산 결과</t>
    <phoneticPr fontId="1" type="noConversion"/>
  </si>
  <si>
    <t>-</t>
    <phoneticPr fontId="1" type="noConversion"/>
  </si>
  <si>
    <t>계산기 &amp; 역산기</t>
    <phoneticPr fontId="1" type="noConversion"/>
  </si>
  <si>
    <t>수학A</t>
    <phoneticPr fontId="1" type="noConversion"/>
  </si>
  <si>
    <t>전체</t>
    <phoneticPr fontId="1" type="noConversion"/>
  </si>
  <si>
    <t>공통과목 평균</t>
    <phoneticPr fontId="1" type="noConversion"/>
  </si>
  <si>
    <t>선택과목 평균</t>
    <phoneticPr fontId="1" type="noConversion"/>
  </si>
  <si>
    <t>원점수 평균</t>
    <phoneticPr fontId="1" type="noConversion"/>
  </si>
  <si>
    <t>응시자 수</t>
    <phoneticPr fontId="1" type="noConversion"/>
  </si>
  <si>
    <t>국어 평균 추정치 (교육청 모의고사 한정 제공)</t>
    <phoneticPr fontId="1" type="noConversion"/>
  </si>
  <si>
    <t>수학 평균 추정치 (교육청 모의고사 한정 제공)</t>
    <phoneticPr fontId="1" type="noConversion"/>
  </si>
  <si>
    <t>미적분</t>
    <phoneticPr fontId="1" type="noConversion"/>
  </si>
  <si>
    <t>기하</t>
    <phoneticPr fontId="1" type="noConversion"/>
  </si>
  <si>
    <t>2022학년도 4월 고3 전국연합학력평가</t>
  </si>
  <si>
    <t xml:space="preserve">2022학년도 4월 고3 전국연합학력평가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</si>
</sst>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.00_ "/>
    <numFmt numFmtId="177" formatCode="#,##0_ "/>
    <numFmt numFmtId="178" formatCode="0.00_);[Red]\(0.00\)"/>
    <numFmt numFmtId="179" formatCode="0_);[Red]\(0\)"/>
    <numFmt numFmtId="180" formatCode="#,##0_);[Red]\(#,##0\)"/>
  </numFmts>
  <fonts count="3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HY견고딕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돋움"/>
      <family val="3"/>
      <charset val="129"/>
    </font>
  </fonts>
  <fills count="3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9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/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00000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</borders>
  <cellStyleXfs count="52">
    <xf numFmtId="0" fontId="0" fillId="0" borderId="0">
      <alignment vertical="center"/>
    </xf>
    <xf numFmtId="0" fontId="2" fillId="0" borderId="0"/>
    <xf numFmtId="0" fontId="5" fillId="0" borderId="23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26" applyNumberFormat="0" applyAlignment="0" applyProtection="0">
      <alignment vertical="center"/>
    </xf>
    <xf numFmtId="0" fontId="11" fillId="8" borderId="27" applyNumberFormat="0" applyAlignment="0" applyProtection="0">
      <alignment vertical="center"/>
    </xf>
    <xf numFmtId="0" fontId="12" fillId="8" borderId="26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30" applyNumberFormat="0" applyFont="0" applyAlignment="0" applyProtection="0">
      <alignment vertical="center"/>
    </xf>
    <xf numFmtId="0" fontId="2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  <xf numFmtId="0" fontId="19" fillId="0" borderId="0"/>
    <xf numFmtId="41" fontId="2" fillId="0" borderId="0" applyFont="0" applyFill="0" applyBorder="0" applyAlignment="0" applyProtection="0"/>
  </cellStyleXfs>
  <cellXfs count="212">
    <xf numFmtId="0" fontId="0" fillId="0" borderId="0" xfId="0">
      <alignment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7" fontId="0" fillId="3" borderId="5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quotePrefix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6" fontId="3" fillId="0" borderId="52" xfId="1" applyNumberFormat="1" applyFont="1" applyBorder="1" applyAlignment="1">
      <alignment horizontal="center" vertical="center"/>
    </xf>
    <xf numFmtId="177" fontId="0" fillId="0" borderId="52" xfId="0" applyNumberFormat="1" applyBorder="1" applyAlignment="1">
      <alignment horizontal="center" vertical="center"/>
    </xf>
    <xf numFmtId="176" fontId="3" fillId="0" borderId="44" xfId="1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6" fontId="3" fillId="0" borderId="46" xfId="1" applyNumberFormat="1" applyFont="1" applyBorder="1" applyAlignment="1">
      <alignment horizontal="center" vertical="center"/>
    </xf>
    <xf numFmtId="176" fontId="3" fillId="0" borderId="47" xfId="1" applyNumberFormat="1" applyFont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177" fontId="3" fillId="0" borderId="48" xfId="1" applyNumberFormat="1" applyFont="1" applyBorder="1" applyAlignment="1">
      <alignment horizontal="center" vertical="center"/>
    </xf>
    <xf numFmtId="177" fontId="3" fillId="0" borderId="62" xfId="1" applyNumberFormat="1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left" vertical="center" wrapText="1"/>
    </xf>
    <xf numFmtId="0" fontId="24" fillId="0" borderId="68" xfId="0" applyFont="1" applyBorder="1" applyAlignment="1">
      <alignment horizontal="center" vertical="center" wrapText="1"/>
    </xf>
    <xf numFmtId="3" fontId="24" fillId="0" borderId="67" xfId="0" applyNumberFormat="1" applyFont="1" applyBorder="1" applyAlignment="1">
      <alignment horizontal="left" vertical="center" wrapText="1"/>
    </xf>
    <xf numFmtId="3" fontId="24" fillId="0" borderId="70" xfId="0" applyNumberFormat="1" applyFont="1" applyBorder="1" applyAlignment="1">
      <alignment horizontal="left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179" fontId="0" fillId="0" borderId="73" xfId="0" applyNumberForma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6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177" fontId="0" fillId="3" borderId="2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7" fontId="3" fillId="0" borderId="5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6" fontId="3" fillId="0" borderId="21" xfId="1" applyNumberFormat="1" applyFont="1" applyBorder="1" applyAlignment="1">
      <alignment horizontal="center" vertical="center"/>
    </xf>
    <xf numFmtId="176" fontId="3" fillId="3" borderId="21" xfId="1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7" fontId="3" fillId="0" borderId="2" xfId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176" fontId="3" fillId="3" borderId="22" xfId="1" applyNumberFormat="1" applyFont="1" applyFill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7" fontId="3" fillId="0" borderId="6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6" fontId="3" fillId="0" borderId="20" xfId="1" applyNumberFormat="1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3" fillId="0" borderId="22" xfId="1" applyNumberFormat="1" applyFont="1" applyBorder="1" applyAlignment="1">
      <alignment horizontal="center" vertical="center"/>
    </xf>
    <xf numFmtId="0" fontId="0" fillId="3" borderId="0" xfId="0" applyFill="1" applyProtection="1">
      <alignment vertical="center"/>
    </xf>
    <xf numFmtId="0" fontId="0" fillId="3" borderId="0" xfId="0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2" borderId="40" xfId="0" applyFill="1" applyBorder="1" applyAlignment="1" applyProtection="1">
      <alignment horizontal="center" vertical="center"/>
    </xf>
    <xf numFmtId="0" fontId="0" fillId="2" borderId="45" xfId="0" applyFill="1" applyBorder="1" applyAlignment="1" applyProtection="1">
      <alignment horizontal="center" vertical="center"/>
    </xf>
    <xf numFmtId="0" fontId="30" fillId="3" borderId="0" xfId="0" applyFont="1" applyFill="1" applyProtection="1">
      <alignment vertical="center"/>
    </xf>
    <xf numFmtId="0" fontId="0" fillId="3" borderId="0" xfId="0" applyFill="1" applyAlignment="1" applyProtection="1">
      <alignment vertical="center"/>
    </xf>
    <xf numFmtId="0" fontId="27" fillId="3" borderId="16" xfId="0" applyFont="1" applyFill="1" applyBorder="1" applyAlignment="1" applyProtection="1">
      <alignment horizontal="center" vertical="center"/>
    </xf>
    <xf numFmtId="0" fontId="27" fillId="3" borderId="8" xfId="0" applyFont="1" applyFill="1" applyBorder="1" applyAlignment="1" applyProtection="1">
      <alignment horizontal="center" vertical="center"/>
    </xf>
    <xf numFmtId="0" fontId="27" fillId="3" borderId="71" xfId="0" applyFont="1" applyFill="1" applyBorder="1" applyAlignment="1" applyProtection="1">
      <alignment horizontal="center" vertical="center"/>
    </xf>
    <xf numFmtId="0" fontId="27" fillId="3" borderId="7" xfId="0" applyFont="1" applyFill="1" applyBorder="1" applyAlignment="1" applyProtection="1">
      <alignment horizontal="center" vertical="center"/>
    </xf>
    <xf numFmtId="0" fontId="27" fillId="3" borderId="4" xfId="0" applyFont="1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2" fontId="0" fillId="3" borderId="5" xfId="0" applyNumberFormat="1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2" fontId="0" fillId="3" borderId="2" xfId="0" applyNumberFormat="1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0" fillId="2" borderId="77" xfId="0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0" fillId="2" borderId="74" xfId="0" applyFill="1" applyBorder="1" applyAlignment="1" applyProtection="1">
      <alignment horizontal="center" vertical="center"/>
    </xf>
    <xf numFmtId="0" fontId="0" fillId="3" borderId="78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7" fillId="2" borderId="8" xfId="0" applyFont="1" applyFill="1" applyBorder="1" applyAlignment="1" applyProtection="1">
      <alignment horizontal="center" vertical="center"/>
    </xf>
    <xf numFmtId="0" fontId="27" fillId="2" borderId="71" xfId="0" applyFont="1" applyFill="1" applyBorder="1" applyAlignment="1" applyProtection="1">
      <alignment horizontal="center" vertical="center"/>
    </xf>
    <xf numFmtId="0" fontId="27" fillId="2" borderId="9" xfId="0" applyFont="1" applyFill="1" applyBorder="1" applyAlignment="1" applyProtection="1">
      <alignment horizontal="center" vertical="center"/>
    </xf>
    <xf numFmtId="3" fontId="0" fillId="0" borderId="5" xfId="0" applyNumberFormat="1" applyBorder="1" applyAlignment="1" applyProtection="1">
      <alignment horizontal="center" vertical="center"/>
    </xf>
    <xf numFmtId="3" fontId="0" fillId="0" borderId="20" xfId="0" applyNumberFormat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vertical="center" wrapText="1"/>
    </xf>
    <xf numFmtId="0" fontId="27" fillId="2" borderId="7" xfId="0" applyFont="1" applyFill="1" applyBorder="1" applyAlignment="1" applyProtection="1">
      <alignment horizontal="center" vertical="center"/>
    </xf>
    <xf numFmtId="2" fontId="0" fillId="0" borderId="5" xfId="0" applyNumberFormat="1" applyBorder="1" applyAlignment="1" applyProtection="1">
      <alignment horizontal="center" vertical="center"/>
    </xf>
    <xf numFmtId="2" fontId="0" fillId="0" borderId="21" xfId="0" applyNumberFormat="1" applyBorder="1" applyAlignment="1" applyProtection="1">
      <alignment horizontal="center" vertical="center"/>
    </xf>
    <xf numFmtId="0" fontId="0" fillId="2" borderId="75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31" fillId="3" borderId="0" xfId="0" applyFont="1" applyFill="1" applyProtection="1">
      <alignment vertical="center"/>
    </xf>
    <xf numFmtId="0" fontId="27" fillId="2" borderId="4" xfId="0" applyFont="1" applyFill="1" applyBorder="1" applyAlignment="1" applyProtection="1">
      <alignment horizontal="center" vertical="center"/>
    </xf>
    <xf numFmtId="2" fontId="26" fillId="0" borderId="2" xfId="0" applyNumberFormat="1" applyFont="1" applyBorder="1" applyAlignment="1" applyProtection="1">
      <alignment horizontal="center" vertical="center"/>
    </xf>
    <xf numFmtId="2" fontId="26" fillId="0" borderId="22" xfId="0" applyNumberFormat="1" applyFont="1" applyBorder="1" applyAlignment="1" applyProtection="1">
      <alignment horizontal="center" vertical="center"/>
    </xf>
    <xf numFmtId="0" fontId="31" fillId="0" borderId="0" xfId="0" applyFo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27" fillId="2" borderId="6" xfId="0" applyFont="1" applyFill="1" applyBorder="1" applyAlignment="1" applyProtection="1">
      <alignment horizontal="center" vertical="center"/>
    </xf>
    <xf numFmtId="0" fontId="27" fillId="2" borderId="20" xfId="0" applyFont="1" applyFill="1" applyBorder="1" applyAlignment="1" applyProtection="1">
      <alignment horizontal="center" vertical="center"/>
    </xf>
    <xf numFmtId="3" fontId="0" fillId="0" borderId="21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2" fillId="0" borderId="0" xfId="0" applyFont="1" applyFill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0" fillId="3" borderId="2" xfId="0" applyFill="1" applyBorder="1" applyAlignment="1">
      <alignment horizontal="center" vertical="center"/>
    </xf>
    <xf numFmtId="0" fontId="33" fillId="0" borderId="85" xfId="0" applyFont="1" applyBorder="1" applyAlignment="1">
      <alignment horizontal="center" vertical="center"/>
    </xf>
    <xf numFmtId="180" fontId="33" fillId="0" borderId="85" xfId="0" applyNumberFormat="1" applyFont="1" applyBorder="1" applyAlignment="1">
      <alignment horizontal="center" vertical="center"/>
    </xf>
    <xf numFmtId="0" fontId="33" fillId="0" borderId="85" xfId="34" applyFont="1" applyBorder="1" applyAlignment="1">
      <alignment horizontal="center" vertical="center"/>
    </xf>
    <xf numFmtId="180" fontId="33" fillId="0" borderId="85" xfId="34" applyNumberFormat="1" applyFont="1" applyBorder="1" applyAlignment="1">
      <alignment horizontal="center" vertical="center"/>
    </xf>
    <xf numFmtId="177" fontId="3" fillId="0" borderId="49" xfId="1" applyNumberFormat="1" applyFont="1" applyBorder="1" applyAlignment="1">
      <alignment horizontal="center" vertical="center"/>
    </xf>
    <xf numFmtId="177" fontId="3" fillId="0" borderId="76" xfId="1" applyNumberFormat="1" applyFont="1" applyBorder="1" applyAlignment="1">
      <alignment horizontal="center" vertical="center"/>
    </xf>
    <xf numFmtId="0" fontId="0" fillId="2" borderId="86" xfId="0" applyFill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178" fontId="0" fillId="0" borderId="22" xfId="0" applyNumberFormat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33" fillId="0" borderId="85" xfId="45" applyFont="1" applyBorder="1" applyAlignment="1">
      <alignment horizontal="center" vertical="center"/>
    </xf>
    <xf numFmtId="38" fontId="33" fillId="0" borderId="85" xfId="45" applyNumberFormat="1" applyFont="1" applyBorder="1" applyAlignment="1">
      <alignment horizontal="center" vertical="center"/>
    </xf>
    <xf numFmtId="0" fontId="33" fillId="0" borderId="85" xfId="34" applyFont="1" applyBorder="1" applyAlignment="1">
      <alignment horizontal="center" vertical="center"/>
    </xf>
    <xf numFmtId="38" fontId="33" fillId="0" borderId="85" xfId="34" applyNumberFormat="1" applyFont="1" applyBorder="1" applyAlignment="1">
      <alignment horizontal="center" vertical="center"/>
    </xf>
    <xf numFmtId="0" fontId="33" fillId="0" borderId="5" xfId="45" applyFont="1" applyBorder="1" applyAlignment="1">
      <alignment horizontal="center" vertical="center"/>
    </xf>
    <xf numFmtId="0" fontId="33" fillId="0" borderId="5" xfId="45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8" fontId="0" fillId="0" borderId="72" xfId="0" applyNumberFormat="1" applyBorder="1" applyAlignment="1">
      <alignment horizontal="center" vertical="center"/>
    </xf>
    <xf numFmtId="0" fontId="25" fillId="3" borderId="5" xfId="0" applyFont="1" applyFill="1" applyBorder="1" applyAlignment="1" applyProtection="1">
      <alignment horizontal="center" vertical="center"/>
      <protection locked="0"/>
    </xf>
    <xf numFmtId="0" fontId="25" fillId="3" borderId="2" xfId="0" applyFont="1" applyFill="1" applyBorder="1" applyAlignment="1" applyProtection="1">
      <alignment horizontal="center" vertical="center"/>
      <protection locked="0"/>
    </xf>
    <xf numFmtId="0" fontId="25" fillId="3" borderId="21" xfId="0" applyFont="1" applyFill="1" applyBorder="1" applyAlignment="1" applyProtection="1">
      <alignment horizontal="center" vertical="center"/>
      <protection locked="0"/>
    </xf>
    <xf numFmtId="0" fontId="25" fillId="3" borderId="22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Protection="1">
      <alignment vertical="center"/>
    </xf>
    <xf numFmtId="0" fontId="26" fillId="0" borderId="0" xfId="0" applyFont="1" applyProtection="1">
      <alignment vertical="center"/>
    </xf>
    <xf numFmtId="0" fontId="26" fillId="0" borderId="0" xfId="0" applyFont="1" applyFill="1" applyProtection="1">
      <alignment vertical="center"/>
    </xf>
    <xf numFmtId="0" fontId="18" fillId="3" borderId="0" xfId="0" applyFont="1" applyFill="1" applyProtection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7" fillId="35" borderId="12" xfId="0" applyFont="1" applyFill="1" applyBorder="1" applyAlignment="1" applyProtection="1">
      <alignment horizontal="center" vertical="center"/>
    </xf>
    <xf numFmtId="0" fontId="27" fillId="35" borderId="11" xfId="0" applyFont="1" applyFill="1" applyBorder="1" applyAlignment="1" applyProtection="1">
      <alignment horizontal="center" vertical="center"/>
    </xf>
    <xf numFmtId="0" fontId="27" fillId="35" borderId="10" xfId="0" applyFont="1" applyFill="1" applyBorder="1" applyAlignment="1" applyProtection="1">
      <alignment horizontal="center" vertical="center"/>
    </xf>
    <xf numFmtId="0" fontId="28" fillId="2" borderId="16" xfId="0" applyFont="1" applyFill="1" applyBorder="1" applyAlignment="1" applyProtection="1">
      <alignment horizontal="center" vertical="center"/>
    </xf>
    <xf numFmtId="0" fontId="28" fillId="2" borderId="8" xfId="0" applyFont="1" applyFill="1" applyBorder="1" applyAlignment="1" applyProtection="1">
      <alignment horizontal="center" vertical="center"/>
    </xf>
    <xf numFmtId="0" fontId="28" fillId="2" borderId="71" xfId="0" applyFont="1" applyFill="1" applyBorder="1" applyAlignment="1" applyProtection="1">
      <alignment horizontal="center" vertical="center"/>
    </xf>
    <xf numFmtId="0" fontId="28" fillId="2" borderId="80" xfId="0" applyFont="1" applyFill="1" applyBorder="1" applyAlignment="1" applyProtection="1">
      <alignment horizontal="center" vertical="center"/>
    </xf>
    <xf numFmtId="0" fontId="28" fillId="2" borderId="81" xfId="0" applyFont="1" applyFill="1" applyBorder="1" applyAlignment="1" applyProtection="1">
      <alignment horizontal="center" vertical="center"/>
    </xf>
    <xf numFmtId="0" fontId="28" fillId="2" borderId="82" xfId="0" applyFont="1" applyFill="1" applyBorder="1" applyAlignment="1" applyProtection="1">
      <alignment horizontal="center" vertical="center"/>
    </xf>
    <xf numFmtId="0" fontId="29" fillId="2" borderId="14" xfId="0" applyFont="1" applyFill="1" applyBorder="1" applyAlignment="1" applyProtection="1">
      <alignment horizontal="center" vertical="center"/>
    </xf>
    <xf numFmtId="0" fontId="29" fillId="2" borderId="19" xfId="0" applyFont="1" applyFill="1" applyBorder="1" applyAlignment="1" applyProtection="1">
      <alignment horizontal="center" vertical="center"/>
    </xf>
    <xf numFmtId="0" fontId="29" fillId="2" borderId="72" xfId="0" applyFont="1" applyFill="1" applyBorder="1" applyAlignment="1" applyProtection="1">
      <alignment horizontal="center" vertical="center"/>
    </xf>
    <xf numFmtId="0" fontId="27" fillId="3" borderId="8" xfId="0" applyFont="1" applyFill="1" applyBorder="1" applyAlignment="1" applyProtection="1">
      <alignment horizontal="center" vertical="center"/>
    </xf>
    <xf numFmtId="0" fontId="27" fillId="3" borderId="71" xfId="0" applyFont="1" applyFill="1" applyBorder="1" applyAlignment="1" applyProtection="1">
      <alignment horizontal="center" vertical="center"/>
    </xf>
    <xf numFmtId="0" fontId="25" fillId="3" borderId="79" xfId="0" applyFont="1" applyFill="1" applyBorder="1" applyAlignment="1" applyProtection="1">
      <alignment horizontal="center" vertical="center"/>
      <protection locked="0"/>
    </xf>
    <xf numFmtId="0" fontId="25" fillId="3" borderId="78" xfId="0" applyFont="1" applyFill="1" applyBorder="1" applyAlignment="1" applyProtection="1">
      <alignment horizontal="center" vertical="center"/>
      <protection locked="0"/>
    </xf>
    <xf numFmtId="0" fontId="28" fillId="2" borderId="33" xfId="0" applyFont="1" applyFill="1" applyBorder="1" applyAlignment="1" applyProtection="1">
      <alignment horizontal="center" vertical="center"/>
    </xf>
    <xf numFmtId="0" fontId="28" fillId="2" borderId="37" xfId="0" applyFont="1" applyFill="1" applyBorder="1" applyAlignment="1" applyProtection="1">
      <alignment horizontal="center" vertical="center"/>
    </xf>
    <xf numFmtId="0" fontId="28" fillId="2" borderId="34" xfId="0" applyFont="1" applyFill="1" applyBorder="1" applyAlignment="1" applyProtection="1">
      <alignment horizontal="center" vertical="center"/>
    </xf>
    <xf numFmtId="0" fontId="28" fillId="2" borderId="36" xfId="0" applyFont="1" applyFill="1" applyBorder="1" applyAlignment="1" applyProtection="1">
      <alignment horizontal="center" vertical="center"/>
    </xf>
    <xf numFmtId="0" fontId="28" fillId="2" borderId="38" xfId="0" applyFont="1" applyFill="1" applyBorder="1" applyAlignment="1" applyProtection="1">
      <alignment horizontal="center" vertical="center"/>
    </xf>
    <xf numFmtId="0" fontId="28" fillId="2" borderId="13" xfId="0" applyFont="1" applyFill="1" applyBorder="1" applyAlignment="1" applyProtection="1">
      <alignment horizontal="center" vertical="center"/>
    </xf>
    <xf numFmtId="0" fontId="29" fillId="2" borderId="83" xfId="0" applyFont="1" applyFill="1" applyBorder="1" applyAlignment="1" applyProtection="1">
      <alignment horizontal="center" vertical="center"/>
    </xf>
    <xf numFmtId="0" fontId="29" fillId="2" borderId="84" xfId="0" applyFont="1" applyFill="1" applyBorder="1" applyAlignment="1" applyProtection="1">
      <alignment horizontal="center" vertical="center"/>
    </xf>
    <xf numFmtId="0" fontId="29" fillId="2" borderId="15" xfId="0" applyFont="1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79" xfId="0" applyFill="1" applyBorder="1" applyAlignment="1" applyProtection="1">
      <alignment horizontal="center" vertical="center"/>
    </xf>
    <xf numFmtId="0" fontId="0" fillId="3" borderId="78" xfId="0" applyFill="1" applyBorder="1" applyAlignment="1" applyProtection="1">
      <alignment horizontal="center" vertical="center"/>
    </xf>
    <xf numFmtId="0" fontId="27" fillId="3" borderId="18" xfId="0" applyFont="1" applyFill="1" applyBorder="1" applyAlignment="1" applyProtection="1">
      <alignment horizontal="center" vertical="center"/>
    </xf>
    <xf numFmtId="0" fontId="27" fillId="3" borderId="17" xfId="0" applyFont="1" applyFill="1" applyBorder="1" applyAlignment="1" applyProtection="1">
      <alignment horizontal="center" vertical="center"/>
    </xf>
    <xf numFmtId="0" fontId="0" fillId="3" borderId="41" xfId="0" applyFill="1" applyBorder="1" applyAlignment="1" applyProtection="1">
      <alignment horizontal="center" vertical="center"/>
    </xf>
    <xf numFmtId="0" fontId="0" fillId="3" borderId="42" xfId="0" applyFill="1" applyBorder="1" applyAlignment="1" applyProtection="1">
      <alignment horizontal="center" vertical="center"/>
    </xf>
    <xf numFmtId="0" fontId="0" fillId="3" borderId="46" xfId="0" applyFill="1" applyBorder="1" applyAlignment="1" applyProtection="1">
      <alignment horizontal="center" vertical="center"/>
    </xf>
    <xf numFmtId="0" fontId="0" fillId="3" borderId="47" xfId="0" applyFill="1" applyBorder="1" applyAlignment="1" applyProtection="1">
      <alignment horizontal="center" vertical="center"/>
    </xf>
    <xf numFmtId="0" fontId="25" fillId="3" borderId="2" xfId="0" applyFont="1" applyFill="1" applyBorder="1" applyAlignment="1" applyProtection="1">
      <alignment horizontal="center" vertical="center"/>
      <protection locked="0"/>
    </xf>
    <xf numFmtId="0" fontId="25" fillId="3" borderId="22" xfId="0" applyFont="1" applyFill="1" applyBorder="1" applyAlignment="1" applyProtection="1">
      <alignment horizontal="center" vertical="center"/>
      <protection locked="0"/>
    </xf>
    <xf numFmtId="0" fontId="27" fillId="35" borderId="83" xfId="0" applyFont="1" applyFill="1" applyBorder="1" applyAlignment="1" applyProtection="1">
      <alignment horizontal="center" vertical="center"/>
    </xf>
    <xf numFmtId="0" fontId="27" fillId="35" borderId="84" xfId="0" applyFont="1" applyFill="1" applyBorder="1" applyAlignment="1" applyProtection="1">
      <alignment horizontal="center" vertical="center"/>
    </xf>
    <xf numFmtId="0" fontId="27" fillId="35" borderId="15" xfId="0" applyFont="1" applyFill="1" applyBorder="1" applyAlignment="1" applyProtection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3" borderId="90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177" fontId="3" fillId="0" borderId="51" xfId="1" applyNumberFormat="1" applyFont="1" applyBorder="1" applyAlignment="1">
      <alignment horizontal="center" vertical="center"/>
    </xf>
    <xf numFmtId="176" fontId="3" fillId="0" borderId="19" xfId="1" applyNumberFormat="1" applyFon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6" fontId="3" fillId="0" borderId="72" xfId="1" applyNumberFormat="1" applyFont="1" applyBorder="1" applyAlignment="1">
      <alignment horizontal="center" vertical="center"/>
    </xf>
    <xf numFmtId="177" fontId="0" fillId="3" borderId="6" xfId="0" applyNumberFormat="1" applyFill="1" applyBorder="1" applyAlignment="1">
      <alignment horizontal="center" vertical="center"/>
    </xf>
    <xf numFmtId="176" fontId="3" fillId="3" borderId="20" xfId="1" applyNumberFormat="1" applyFont="1" applyFill="1" applyBorder="1" applyAlignment="1">
      <alignment horizontal="center" vertical="center"/>
    </xf>
  </cellXfs>
  <cellStyles count="52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 xr:uid="{00000000-0005-0000-0000-000032000000}"/>
    <cellStyle name="60% - 강조색2 2" xfId="38" xr:uid="{00000000-0005-0000-0000-000033000000}"/>
    <cellStyle name="60% - 강조색3 2" xfId="39" xr:uid="{00000000-0005-0000-0000-000034000000}"/>
    <cellStyle name="60% - 강조색4 2" xfId="40" xr:uid="{00000000-0005-0000-0000-000035000000}"/>
    <cellStyle name="60% - 강조색5 2" xfId="41" xr:uid="{00000000-0005-0000-0000-000036000000}"/>
    <cellStyle name="60% - 강조색6 2" xfId="42" xr:uid="{00000000-0005-0000-0000-000037000000}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44" xr:uid="{00000000-0005-0000-0000-00001B000000}"/>
    <cellStyle name="보통 2" xfId="36" xr:uid="{00000000-0005-0000-0000-000039000000}"/>
    <cellStyle name="설명 텍스트" xfId="14" builtinId="53" customBuiltin="1"/>
    <cellStyle name="셀 확인" xfId="12" builtinId="23" customBuiltin="1"/>
    <cellStyle name="쉼표 [0] 2" xfId="51" xr:uid="{6E352231-5B6B-45B8-BB24-AC2C254C787A}"/>
    <cellStyle name="연결된 셀" xfId="11" builtinId="24" customBuiltin="1"/>
    <cellStyle name="열어 본 하이퍼링크 2" xfId="47" xr:uid="{00000000-0005-0000-0000-000020000000}"/>
    <cellStyle name="요약" xfId="15" builtinId="25" customBuiltin="1"/>
    <cellStyle name="입력" xfId="8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35" xr:uid="{00000000-0005-0000-0000-00003B000000}"/>
    <cellStyle name="좋음" xfId="6" builtinId="26" customBuiltin="1"/>
    <cellStyle name="출력" xfId="9" builtinId="21" customBuiltin="1"/>
    <cellStyle name="표준" xfId="0" builtinId="0"/>
    <cellStyle name="표준 2" xfId="34" xr:uid="{00000000-0005-0000-0000-00002B000000}"/>
    <cellStyle name="표준 3" xfId="45" xr:uid="{00000000-0005-0000-0000-00002C000000}"/>
    <cellStyle name="표준 3 2" xfId="49" xr:uid="{00000000-0005-0000-0000-00002D000000}"/>
    <cellStyle name="표준 4" xfId="1" xr:uid="{2FF9B68B-8794-4F1F-9B6D-29886EAF3713}"/>
    <cellStyle name="표준 4 2" xfId="43" xr:uid="{00000000-0005-0000-0000-00002E000000}"/>
    <cellStyle name="표준 4 3" xfId="50" xr:uid="{7DE1655F-D382-4187-A654-AE792D843963}"/>
    <cellStyle name="표준 5" xfId="48" xr:uid="{00000000-0005-0000-0000-00002F000000}"/>
    <cellStyle name="하이퍼링크 2" xfId="46" xr:uid="{00000000-0005-0000-0000-000030000000}"/>
  </cellStyles>
  <dxfs count="5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  <color rgb="FFCCFFCC"/>
      <color rgb="FF00CCFF"/>
      <color rgb="FFFF00FF"/>
      <color rgb="FFFFFF99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3CE-17EB-47DF-B598-C7487F2B56E7}">
  <sheetPr>
    <pageSetUpPr fitToPage="1"/>
  </sheetPr>
  <dimension ref="B2:K116"/>
  <sheetViews>
    <sheetView workbookViewId="0">
      <selection activeCell="J6" sqref="J6"/>
    </sheetView>
  </sheetViews>
  <sheetFormatPr defaultRowHeight="17"/>
  <sheetData>
    <row r="2" spans="2:11" ht="17.5" thickBot="1"/>
    <row r="3" spans="2:11">
      <c r="B3" s="155" t="s">
        <v>11</v>
      </c>
      <c r="C3" s="156"/>
      <c r="D3" s="156"/>
      <c r="E3" s="157"/>
      <c r="F3" s="17"/>
      <c r="G3" s="155" t="s">
        <v>12</v>
      </c>
      <c r="H3" s="156"/>
      <c r="I3" s="156"/>
      <c r="J3" s="157"/>
    </row>
    <row r="4" spans="2:11">
      <c r="B4" s="15" t="s">
        <v>6</v>
      </c>
      <c r="C4" s="17"/>
      <c r="D4" s="17"/>
      <c r="E4" s="16" t="s">
        <v>3</v>
      </c>
      <c r="F4" s="17"/>
      <c r="G4" s="15" t="s">
        <v>6</v>
      </c>
      <c r="H4" s="17"/>
      <c r="I4" s="17"/>
      <c r="J4" s="16" t="s">
        <v>3</v>
      </c>
    </row>
    <row r="5" spans="2:11">
      <c r="B5" s="137">
        <v>135</v>
      </c>
      <c r="C5" s="138">
        <v>1133</v>
      </c>
      <c r="D5" s="138">
        <v>976</v>
      </c>
      <c r="E5" s="138">
        <v>2111</v>
      </c>
      <c r="F5" s="138">
        <v>2111</v>
      </c>
      <c r="G5" s="137">
        <v>160</v>
      </c>
      <c r="H5" s="138">
        <v>207</v>
      </c>
      <c r="I5" s="138">
        <v>35</v>
      </c>
      <c r="J5" s="138">
        <v>242</v>
      </c>
      <c r="K5" s="138">
        <v>242</v>
      </c>
    </row>
    <row r="6" spans="2:11">
      <c r="B6" s="137">
        <v>133</v>
      </c>
      <c r="C6" s="138">
        <v>1097</v>
      </c>
      <c r="D6" s="138">
        <v>990</v>
      </c>
      <c r="E6" s="138">
        <v>2088</v>
      </c>
      <c r="F6" s="138">
        <v>4199</v>
      </c>
      <c r="G6" s="137">
        <v>159</v>
      </c>
      <c r="H6" s="138">
        <v>8</v>
      </c>
      <c r="I6" s="138">
        <v>0</v>
      </c>
      <c r="J6" s="138">
        <v>8</v>
      </c>
      <c r="K6" s="138">
        <v>250</v>
      </c>
    </row>
    <row r="7" spans="2:11">
      <c r="B7" s="137">
        <v>132</v>
      </c>
      <c r="C7" s="138">
        <v>1322</v>
      </c>
      <c r="D7" s="138">
        <v>1438</v>
      </c>
      <c r="E7" s="138">
        <v>2765</v>
      </c>
      <c r="F7" s="138">
        <v>6964</v>
      </c>
      <c r="G7" s="137">
        <v>158</v>
      </c>
      <c r="H7" s="138">
        <v>25</v>
      </c>
      <c r="I7" s="138">
        <v>2</v>
      </c>
      <c r="J7" s="138">
        <v>27</v>
      </c>
      <c r="K7" s="138">
        <v>277</v>
      </c>
    </row>
    <row r="8" spans="2:11">
      <c r="B8" s="137">
        <v>131</v>
      </c>
      <c r="C8" s="138">
        <v>791</v>
      </c>
      <c r="D8" s="138">
        <v>707</v>
      </c>
      <c r="E8" s="138">
        <v>1498</v>
      </c>
      <c r="F8" s="138">
        <v>8462</v>
      </c>
      <c r="G8" s="137">
        <v>157</v>
      </c>
      <c r="H8" s="138">
        <v>183</v>
      </c>
      <c r="I8" s="138">
        <v>42</v>
      </c>
      <c r="J8" s="138">
        <v>225</v>
      </c>
      <c r="K8" s="138">
        <v>502</v>
      </c>
    </row>
    <row r="9" spans="2:11">
      <c r="B9" s="137">
        <v>130</v>
      </c>
      <c r="C9" s="138">
        <v>2301</v>
      </c>
      <c r="D9" s="138">
        <v>2457</v>
      </c>
      <c r="E9" s="138">
        <v>4763</v>
      </c>
      <c r="F9" s="138">
        <v>13225</v>
      </c>
      <c r="G9" s="137">
        <v>156</v>
      </c>
      <c r="H9" s="138">
        <v>100</v>
      </c>
      <c r="I9" s="138">
        <v>20</v>
      </c>
      <c r="J9" s="138">
        <v>120</v>
      </c>
      <c r="K9" s="138">
        <v>622</v>
      </c>
    </row>
    <row r="10" spans="2:11">
      <c r="B10" s="137">
        <v>129</v>
      </c>
      <c r="C10" s="138">
        <v>1414</v>
      </c>
      <c r="D10" s="138">
        <v>1657</v>
      </c>
      <c r="E10" s="138">
        <v>3076</v>
      </c>
      <c r="F10" s="138">
        <v>16301</v>
      </c>
      <c r="G10" s="137">
        <v>155</v>
      </c>
      <c r="H10" s="138">
        <v>16</v>
      </c>
      <c r="I10" s="138">
        <v>2</v>
      </c>
      <c r="J10" s="138">
        <v>18</v>
      </c>
      <c r="K10" s="138">
        <v>640</v>
      </c>
    </row>
    <row r="11" spans="2:11">
      <c r="B11" s="137">
        <v>128</v>
      </c>
      <c r="C11" s="138">
        <v>2005</v>
      </c>
      <c r="D11" s="138">
        <v>2388</v>
      </c>
      <c r="E11" s="138">
        <v>4398</v>
      </c>
      <c r="F11" s="138">
        <v>20699</v>
      </c>
      <c r="G11" s="137">
        <v>154</v>
      </c>
      <c r="H11" s="138">
        <v>68</v>
      </c>
      <c r="I11" s="138">
        <v>18</v>
      </c>
      <c r="J11" s="138">
        <v>86</v>
      </c>
      <c r="K11" s="138">
        <v>726</v>
      </c>
    </row>
    <row r="12" spans="2:11">
      <c r="B12" s="137">
        <v>127</v>
      </c>
      <c r="C12" s="138">
        <v>1567</v>
      </c>
      <c r="D12" s="138">
        <v>1743</v>
      </c>
      <c r="E12" s="138">
        <v>3316</v>
      </c>
      <c r="F12" s="138">
        <v>24015</v>
      </c>
      <c r="G12" s="137">
        <v>153</v>
      </c>
      <c r="H12" s="138">
        <v>401</v>
      </c>
      <c r="I12" s="138">
        <v>99</v>
      </c>
      <c r="J12" s="138">
        <v>500</v>
      </c>
      <c r="K12" s="138">
        <v>1226</v>
      </c>
    </row>
    <row r="13" spans="2:11">
      <c r="B13" s="137">
        <v>126</v>
      </c>
      <c r="C13" s="138">
        <v>1987</v>
      </c>
      <c r="D13" s="138">
        <v>2402</v>
      </c>
      <c r="E13" s="138">
        <v>4396</v>
      </c>
      <c r="F13" s="138">
        <v>28411</v>
      </c>
      <c r="G13" s="137">
        <v>152</v>
      </c>
      <c r="H13" s="138">
        <v>77</v>
      </c>
      <c r="I13" s="138">
        <v>14</v>
      </c>
      <c r="J13" s="138">
        <v>91</v>
      </c>
      <c r="K13" s="138">
        <v>1317</v>
      </c>
    </row>
    <row r="14" spans="2:11">
      <c r="B14" s="137">
        <v>125</v>
      </c>
      <c r="C14" s="138">
        <v>2048</v>
      </c>
      <c r="D14" s="138">
        <v>2370</v>
      </c>
      <c r="E14" s="138">
        <v>4424</v>
      </c>
      <c r="F14" s="138">
        <v>32835</v>
      </c>
      <c r="G14" s="137">
        <v>151</v>
      </c>
      <c r="H14" s="138">
        <v>29</v>
      </c>
      <c r="I14" s="138">
        <v>4</v>
      </c>
      <c r="J14" s="138">
        <v>33</v>
      </c>
      <c r="K14" s="138">
        <v>1350</v>
      </c>
    </row>
    <row r="15" spans="2:11">
      <c r="B15" s="137">
        <v>124</v>
      </c>
      <c r="C15" s="138">
        <v>2023</v>
      </c>
      <c r="D15" s="138">
        <v>2136</v>
      </c>
      <c r="E15" s="138">
        <v>4164</v>
      </c>
      <c r="F15" s="138">
        <v>36999</v>
      </c>
      <c r="G15" s="137">
        <v>150</v>
      </c>
      <c r="H15" s="138">
        <v>115</v>
      </c>
      <c r="I15" s="138">
        <v>30</v>
      </c>
      <c r="J15" s="138">
        <v>145</v>
      </c>
      <c r="K15" s="138">
        <v>1495</v>
      </c>
    </row>
    <row r="16" spans="2:11">
      <c r="B16" s="137">
        <v>123</v>
      </c>
      <c r="C16" s="138">
        <v>2217</v>
      </c>
      <c r="D16" s="138">
        <v>2648</v>
      </c>
      <c r="E16" s="138">
        <v>4868</v>
      </c>
      <c r="F16" s="138">
        <v>41867</v>
      </c>
      <c r="G16" s="137">
        <v>149</v>
      </c>
      <c r="H16" s="138">
        <v>615</v>
      </c>
      <c r="I16" s="138">
        <v>222</v>
      </c>
      <c r="J16" s="138">
        <v>838</v>
      </c>
      <c r="K16" s="138">
        <v>2333</v>
      </c>
    </row>
    <row r="17" spans="2:11">
      <c r="B17" s="137">
        <v>122</v>
      </c>
      <c r="C17" s="138">
        <v>2255</v>
      </c>
      <c r="D17" s="138">
        <v>2756</v>
      </c>
      <c r="E17" s="138">
        <v>5019</v>
      </c>
      <c r="F17" s="138">
        <v>46886</v>
      </c>
      <c r="G17" s="137">
        <v>148</v>
      </c>
      <c r="H17" s="138">
        <v>42</v>
      </c>
      <c r="I17" s="138">
        <v>5</v>
      </c>
      <c r="J17" s="138">
        <v>47</v>
      </c>
      <c r="K17" s="138">
        <v>2380</v>
      </c>
    </row>
    <row r="18" spans="2:11">
      <c r="B18" s="137">
        <v>121</v>
      </c>
      <c r="C18" s="138">
        <v>2046</v>
      </c>
      <c r="D18" s="138">
        <v>2476</v>
      </c>
      <c r="E18" s="138">
        <v>4527</v>
      </c>
      <c r="F18" s="138">
        <v>51413</v>
      </c>
      <c r="G18" s="137">
        <v>147</v>
      </c>
      <c r="H18" s="138">
        <v>89</v>
      </c>
      <c r="I18" s="138">
        <v>47</v>
      </c>
      <c r="J18" s="138">
        <v>136</v>
      </c>
      <c r="K18" s="138">
        <v>2516</v>
      </c>
    </row>
    <row r="19" spans="2:11">
      <c r="B19" s="137">
        <v>120</v>
      </c>
      <c r="C19" s="138">
        <v>2141</v>
      </c>
      <c r="D19" s="138">
        <v>2527</v>
      </c>
      <c r="E19" s="138">
        <v>4671</v>
      </c>
      <c r="F19" s="138">
        <v>56084</v>
      </c>
      <c r="G19" s="137">
        <v>146</v>
      </c>
      <c r="H19" s="138">
        <v>212</v>
      </c>
      <c r="I19" s="138">
        <v>67</v>
      </c>
      <c r="J19" s="138">
        <v>280</v>
      </c>
      <c r="K19" s="138">
        <v>2796</v>
      </c>
    </row>
    <row r="20" spans="2:11">
      <c r="B20" s="137">
        <v>119</v>
      </c>
      <c r="C20" s="138">
        <v>2167</v>
      </c>
      <c r="D20" s="138">
        <v>2756</v>
      </c>
      <c r="E20" s="138">
        <v>4927</v>
      </c>
      <c r="F20" s="138">
        <v>61011</v>
      </c>
      <c r="G20" s="137">
        <v>145</v>
      </c>
      <c r="H20" s="138">
        <v>913</v>
      </c>
      <c r="I20" s="138">
        <v>384</v>
      </c>
      <c r="J20" s="138">
        <v>1299</v>
      </c>
      <c r="K20" s="138">
        <v>4095</v>
      </c>
    </row>
    <row r="21" spans="2:11">
      <c r="B21" s="137">
        <v>118</v>
      </c>
      <c r="C21" s="138">
        <v>2190</v>
      </c>
      <c r="D21" s="138">
        <v>2557</v>
      </c>
      <c r="E21" s="138">
        <v>4755</v>
      </c>
      <c r="F21" s="138">
        <v>65766</v>
      </c>
      <c r="G21" s="137">
        <v>144</v>
      </c>
      <c r="H21" s="138">
        <v>129</v>
      </c>
      <c r="I21" s="138">
        <v>72</v>
      </c>
      <c r="J21" s="138">
        <v>203</v>
      </c>
      <c r="K21" s="138">
        <v>4298</v>
      </c>
    </row>
    <row r="22" spans="2:11">
      <c r="B22" s="137">
        <v>117</v>
      </c>
      <c r="C22" s="138">
        <v>2474</v>
      </c>
      <c r="D22" s="138">
        <v>3035</v>
      </c>
      <c r="E22" s="138">
        <v>5514</v>
      </c>
      <c r="F22" s="138">
        <v>71280</v>
      </c>
      <c r="G22" s="137">
        <v>143</v>
      </c>
      <c r="H22" s="138">
        <v>241</v>
      </c>
      <c r="I22" s="138">
        <v>157</v>
      </c>
      <c r="J22" s="138">
        <v>398</v>
      </c>
      <c r="K22" s="138">
        <v>4696</v>
      </c>
    </row>
    <row r="23" spans="2:11">
      <c r="B23" s="137">
        <v>116</v>
      </c>
      <c r="C23" s="138">
        <v>2081</v>
      </c>
      <c r="D23" s="138">
        <v>2468</v>
      </c>
      <c r="E23" s="138">
        <v>4553</v>
      </c>
      <c r="F23" s="138">
        <v>75833</v>
      </c>
      <c r="G23" s="137">
        <v>142</v>
      </c>
      <c r="H23" s="138">
        <v>1282</v>
      </c>
      <c r="I23" s="138">
        <v>583</v>
      </c>
      <c r="J23" s="138">
        <v>1866</v>
      </c>
      <c r="K23" s="138">
        <v>6562</v>
      </c>
    </row>
    <row r="24" spans="2:11">
      <c r="B24" s="137">
        <v>115</v>
      </c>
      <c r="C24" s="138">
        <v>2194</v>
      </c>
      <c r="D24" s="138">
        <v>2701</v>
      </c>
      <c r="E24" s="138">
        <v>4902</v>
      </c>
      <c r="F24" s="138">
        <v>80735</v>
      </c>
      <c r="G24" s="137">
        <v>141</v>
      </c>
      <c r="H24" s="138">
        <v>468</v>
      </c>
      <c r="I24" s="138">
        <v>182</v>
      </c>
      <c r="J24" s="138">
        <v>651</v>
      </c>
      <c r="K24" s="138">
        <v>7213</v>
      </c>
    </row>
    <row r="25" spans="2:11">
      <c r="B25" s="137">
        <v>114</v>
      </c>
      <c r="C25" s="138">
        <v>2586</v>
      </c>
      <c r="D25" s="138">
        <v>3148</v>
      </c>
      <c r="E25" s="138">
        <v>5746</v>
      </c>
      <c r="F25" s="138">
        <v>86481</v>
      </c>
      <c r="G25" s="137">
        <v>140</v>
      </c>
      <c r="H25" s="138">
        <v>267</v>
      </c>
      <c r="I25" s="138">
        <v>166</v>
      </c>
      <c r="J25" s="138">
        <v>433</v>
      </c>
      <c r="K25" s="138">
        <v>7646</v>
      </c>
    </row>
    <row r="26" spans="2:11">
      <c r="B26" s="137">
        <v>113</v>
      </c>
      <c r="C26" s="138">
        <v>2018</v>
      </c>
      <c r="D26" s="138">
        <v>2522</v>
      </c>
      <c r="E26" s="138">
        <v>4546</v>
      </c>
      <c r="F26" s="138">
        <v>91027</v>
      </c>
      <c r="G26" s="137">
        <v>139</v>
      </c>
      <c r="H26" s="138">
        <v>772</v>
      </c>
      <c r="I26" s="138">
        <v>414</v>
      </c>
      <c r="J26" s="138">
        <v>1187</v>
      </c>
      <c r="K26" s="138">
        <v>8833</v>
      </c>
    </row>
    <row r="27" spans="2:11">
      <c r="B27" s="137">
        <v>112</v>
      </c>
      <c r="C27" s="138">
        <v>2436</v>
      </c>
      <c r="D27" s="138">
        <v>2851</v>
      </c>
      <c r="E27" s="138">
        <v>5300</v>
      </c>
      <c r="F27" s="138">
        <v>96327</v>
      </c>
      <c r="G27" s="137">
        <v>138</v>
      </c>
      <c r="H27" s="138">
        <v>1893</v>
      </c>
      <c r="I27" s="138">
        <v>1072</v>
      </c>
      <c r="J27" s="138">
        <v>2967</v>
      </c>
      <c r="K27" s="138">
        <v>11800</v>
      </c>
    </row>
    <row r="28" spans="2:11">
      <c r="B28" s="137">
        <v>111</v>
      </c>
      <c r="C28" s="138">
        <v>2455</v>
      </c>
      <c r="D28" s="138">
        <v>2947</v>
      </c>
      <c r="E28" s="138">
        <v>5411</v>
      </c>
      <c r="F28" s="138">
        <v>101738</v>
      </c>
      <c r="G28" s="137">
        <v>137</v>
      </c>
      <c r="H28" s="138">
        <v>231</v>
      </c>
      <c r="I28" s="138">
        <v>161</v>
      </c>
      <c r="J28" s="138">
        <v>392</v>
      </c>
      <c r="K28" s="138">
        <v>12192</v>
      </c>
    </row>
    <row r="29" spans="2:11">
      <c r="B29" s="137">
        <v>110</v>
      </c>
      <c r="C29" s="138">
        <v>2380</v>
      </c>
      <c r="D29" s="138">
        <v>2798</v>
      </c>
      <c r="E29" s="138">
        <v>5188</v>
      </c>
      <c r="F29" s="138">
        <v>106926</v>
      </c>
      <c r="G29" s="137">
        <v>136</v>
      </c>
      <c r="H29" s="138">
        <v>528</v>
      </c>
      <c r="I29" s="138">
        <v>397</v>
      </c>
      <c r="J29" s="138">
        <v>925</v>
      </c>
      <c r="K29" s="138">
        <v>13117</v>
      </c>
    </row>
    <row r="30" spans="2:11">
      <c r="B30" s="137">
        <v>109</v>
      </c>
      <c r="C30" s="138">
        <v>2389</v>
      </c>
      <c r="D30" s="138">
        <v>2791</v>
      </c>
      <c r="E30" s="138">
        <v>5188</v>
      </c>
      <c r="F30" s="138">
        <v>112114</v>
      </c>
      <c r="G30" s="137">
        <v>135</v>
      </c>
      <c r="H30" s="138">
        <v>1438</v>
      </c>
      <c r="I30" s="138">
        <v>739</v>
      </c>
      <c r="J30" s="138">
        <v>2181</v>
      </c>
      <c r="K30" s="138">
        <v>15298</v>
      </c>
    </row>
    <row r="31" spans="2:11">
      <c r="B31" s="137">
        <v>108</v>
      </c>
      <c r="C31" s="138">
        <v>2149</v>
      </c>
      <c r="D31" s="138">
        <v>2664</v>
      </c>
      <c r="E31" s="138">
        <v>4818</v>
      </c>
      <c r="F31" s="138">
        <v>116932</v>
      </c>
      <c r="G31" s="137">
        <v>134</v>
      </c>
      <c r="H31" s="138">
        <v>2112</v>
      </c>
      <c r="I31" s="138">
        <v>1294</v>
      </c>
      <c r="J31" s="138">
        <v>3412</v>
      </c>
      <c r="K31" s="138">
        <v>18710</v>
      </c>
    </row>
    <row r="32" spans="2:11">
      <c r="B32" s="137">
        <v>107</v>
      </c>
      <c r="C32" s="138">
        <v>2330</v>
      </c>
      <c r="D32" s="138">
        <v>2747</v>
      </c>
      <c r="E32" s="138">
        <v>5083</v>
      </c>
      <c r="F32" s="138">
        <v>122015</v>
      </c>
      <c r="G32" s="137">
        <v>133</v>
      </c>
      <c r="H32" s="138">
        <v>528</v>
      </c>
      <c r="I32" s="138">
        <v>523</v>
      </c>
      <c r="J32" s="138">
        <v>1053</v>
      </c>
      <c r="K32" s="138">
        <v>19763</v>
      </c>
    </row>
    <row r="33" spans="2:11">
      <c r="B33" s="137">
        <v>106</v>
      </c>
      <c r="C33" s="138">
        <v>2410</v>
      </c>
      <c r="D33" s="138">
        <v>2879</v>
      </c>
      <c r="E33" s="138">
        <v>5299</v>
      </c>
      <c r="F33" s="138">
        <v>127314</v>
      </c>
      <c r="G33" s="137">
        <v>132</v>
      </c>
      <c r="H33" s="138">
        <v>1168</v>
      </c>
      <c r="I33" s="138">
        <v>783</v>
      </c>
      <c r="J33" s="138">
        <v>1954</v>
      </c>
      <c r="K33" s="138">
        <v>21717</v>
      </c>
    </row>
    <row r="34" spans="2:11">
      <c r="B34" s="137">
        <v>105</v>
      </c>
      <c r="C34" s="138">
        <v>2246</v>
      </c>
      <c r="D34" s="138">
        <v>2601</v>
      </c>
      <c r="E34" s="138">
        <v>4852</v>
      </c>
      <c r="F34" s="138">
        <v>132166</v>
      </c>
      <c r="G34" s="137">
        <v>131</v>
      </c>
      <c r="H34" s="138">
        <v>1950</v>
      </c>
      <c r="I34" s="138">
        <v>1316</v>
      </c>
      <c r="J34" s="138">
        <v>3269</v>
      </c>
      <c r="K34" s="138">
        <v>24986</v>
      </c>
    </row>
    <row r="35" spans="2:11">
      <c r="B35" s="137">
        <v>104</v>
      </c>
      <c r="C35" s="138">
        <v>2234</v>
      </c>
      <c r="D35" s="138">
        <v>2585</v>
      </c>
      <c r="E35" s="138">
        <v>4824</v>
      </c>
      <c r="F35" s="138">
        <v>136990</v>
      </c>
      <c r="G35" s="137">
        <v>130</v>
      </c>
      <c r="H35" s="138">
        <v>1790</v>
      </c>
      <c r="I35" s="138">
        <v>1323</v>
      </c>
      <c r="J35" s="138">
        <v>3116</v>
      </c>
      <c r="K35" s="138">
        <v>28102</v>
      </c>
    </row>
    <row r="36" spans="2:11">
      <c r="B36" s="137">
        <v>103</v>
      </c>
      <c r="C36" s="138">
        <v>2400</v>
      </c>
      <c r="D36" s="138">
        <v>2694</v>
      </c>
      <c r="E36" s="138">
        <v>5099</v>
      </c>
      <c r="F36" s="138">
        <v>142089</v>
      </c>
      <c r="G36" s="137">
        <v>129</v>
      </c>
      <c r="H36" s="138">
        <v>1038</v>
      </c>
      <c r="I36" s="138">
        <v>803</v>
      </c>
      <c r="J36" s="138">
        <v>1841</v>
      </c>
      <c r="K36" s="138">
        <v>29943</v>
      </c>
    </row>
    <row r="37" spans="2:11">
      <c r="B37" s="137">
        <v>102</v>
      </c>
      <c r="C37" s="138">
        <v>2477</v>
      </c>
      <c r="D37" s="138">
        <v>2689</v>
      </c>
      <c r="E37" s="138">
        <v>5174</v>
      </c>
      <c r="F37" s="138">
        <v>147263</v>
      </c>
      <c r="G37" s="137">
        <v>128</v>
      </c>
      <c r="H37" s="138">
        <v>2530</v>
      </c>
      <c r="I37" s="138">
        <v>1696</v>
      </c>
      <c r="J37" s="138">
        <v>4232</v>
      </c>
      <c r="K37" s="138">
        <v>34175</v>
      </c>
    </row>
    <row r="38" spans="2:11">
      <c r="B38" s="137">
        <v>101</v>
      </c>
      <c r="C38" s="138">
        <v>2122</v>
      </c>
      <c r="D38" s="138">
        <v>2312</v>
      </c>
      <c r="E38" s="138">
        <v>4439</v>
      </c>
      <c r="F38" s="138">
        <v>151702</v>
      </c>
      <c r="G38" s="137">
        <v>127</v>
      </c>
      <c r="H38" s="138">
        <v>2010</v>
      </c>
      <c r="I38" s="138">
        <v>1551</v>
      </c>
      <c r="J38" s="138">
        <v>3565</v>
      </c>
      <c r="K38" s="138">
        <v>37740</v>
      </c>
    </row>
    <row r="39" spans="2:11">
      <c r="B39" s="137">
        <v>100</v>
      </c>
      <c r="C39" s="138">
        <v>2122</v>
      </c>
      <c r="D39" s="138">
        <v>2487</v>
      </c>
      <c r="E39" s="138">
        <v>4617</v>
      </c>
      <c r="F39" s="138">
        <v>156319</v>
      </c>
      <c r="G39" s="137">
        <v>126</v>
      </c>
      <c r="H39" s="138">
        <v>1130</v>
      </c>
      <c r="I39" s="138">
        <v>961</v>
      </c>
      <c r="J39" s="138">
        <v>2092</v>
      </c>
      <c r="K39" s="138">
        <v>39832</v>
      </c>
    </row>
    <row r="40" spans="2:11">
      <c r="B40" s="137">
        <v>99</v>
      </c>
      <c r="C40" s="138">
        <v>2444</v>
      </c>
      <c r="D40" s="138">
        <v>2631</v>
      </c>
      <c r="E40" s="138">
        <v>5081</v>
      </c>
      <c r="F40" s="138">
        <v>161400</v>
      </c>
      <c r="G40" s="137">
        <v>125</v>
      </c>
      <c r="H40" s="138">
        <v>1999</v>
      </c>
      <c r="I40" s="138">
        <v>1411</v>
      </c>
      <c r="J40" s="138">
        <v>3416</v>
      </c>
      <c r="K40" s="138">
        <v>43248</v>
      </c>
    </row>
    <row r="41" spans="2:11">
      <c r="B41" s="137">
        <v>98</v>
      </c>
      <c r="C41" s="138">
        <v>2082</v>
      </c>
      <c r="D41" s="138">
        <v>2317</v>
      </c>
      <c r="E41" s="138">
        <v>4402</v>
      </c>
      <c r="F41" s="138">
        <v>165802</v>
      </c>
      <c r="G41" s="137">
        <v>124</v>
      </c>
      <c r="H41" s="138">
        <v>2316</v>
      </c>
      <c r="I41" s="138">
        <v>2015</v>
      </c>
      <c r="J41" s="138">
        <v>4333</v>
      </c>
      <c r="K41" s="138">
        <v>47581</v>
      </c>
    </row>
    <row r="42" spans="2:11">
      <c r="B42" s="137">
        <v>97</v>
      </c>
      <c r="C42" s="138">
        <v>2311</v>
      </c>
      <c r="D42" s="138">
        <v>2279</v>
      </c>
      <c r="E42" s="138">
        <v>4598</v>
      </c>
      <c r="F42" s="138">
        <v>170400</v>
      </c>
      <c r="G42" s="137">
        <v>123</v>
      </c>
      <c r="H42" s="138">
        <v>1290</v>
      </c>
      <c r="I42" s="138">
        <v>1117</v>
      </c>
      <c r="J42" s="138">
        <v>2409</v>
      </c>
      <c r="K42" s="138">
        <v>49990</v>
      </c>
    </row>
    <row r="43" spans="2:11">
      <c r="B43" s="137">
        <v>96</v>
      </c>
      <c r="C43" s="138">
        <v>2144</v>
      </c>
      <c r="D43" s="138">
        <v>2243</v>
      </c>
      <c r="E43" s="138">
        <v>4394</v>
      </c>
      <c r="F43" s="138">
        <v>174794</v>
      </c>
      <c r="G43" s="137">
        <v>122</v>
      </c>
      <c r="H43" s="138">
        <v>1736</v>
      </c>
      <c r="I43" s="138">
        <v>1394</v>
      </c>
      <c r="J43" s="138">
        <v>3134</v>
      </c>
      <c r="K43" s="138">
        <v>53124</v>
      </c>
    </row>
    <row r="44" spans="2:11">
      <c r="B44" s="137">
        <v>95</v>
      </c>
      <c r="C44" s="138">
        <v>2065</v>
      </c>
      <c r="D44" s="138">
        <v>2193</v>
      </c>
      <c r="E44" s="138">
        <v>4265</v>
      </c>
      <c r="F44" s="138">
        <v>179059</v>
      </c>
      <c r="G44" s="137">
        <v>121</v>
      </c>
      <c r="H44" s="138">
        <v>2080</v>
      </c>
      <c r="I44" s="138">
        <v>1706</v>
      </c>
      <c r="J44" s="138">
        <v>3792</v>
      </c>
      <c r="K44" s="138">
        <v>56916</v>
      </c>
    </row>
    <row r="45" spans="2:11">
      <c r="B45" s="137">
        <v>94</v>
      </c>
      <c r="C45" s="138">
        <v>2204</v>
      </c>
      <c r="D45" s="138">
        <v>2246</v>
      </c>
      <c r="E45" s="138">
        <v>4457</v>
      </c>
      <c r="F45" s="138">
        <v>183516</v>
      </c>
      <c r="G45" s="137">
        <v>120</v>
      </c>
      <c r="H45" s="138">
        <v>1779</v>
      </c>
      <c r="I45" s="138">
        <v>1621</v>
      </c>
      <c r="J45" s="138">
        <v>3405</v>
      </c>
      <c r="K45" s="138">
        <v>60321</v>
      </c>
    </row>
    <row r="46" spans="2:11">
      <c r="B46" s="137">
        <v>93</v>
      </c>
      <c r="C46" s="138">
        <v>1843</v>
      </c>
      <c r="D46" s="138">
        <v>1801</v>
      </c>
      <c r="E46" s="138">
        <v>3650</v>
      </c>
      <c r="F46" s="138">
        <v>187166</v>
      </c>
      <c r="G46" s="137">
        <v>119</v>
      </c>
      <c r="H46" s="138">
        <v>1549</v>
      </c>
      <c r="I46" s="138">
        <v>1405</v>
      </c>
      <c r="J46" s="138">
        <v>2959</v>
      </c>
      <c r="K46" s="138">
        <v>63280</v>
      </c>
    </row>
    <row r="47" spans="2:11">
      <c r="B47" s="137">
        <v>92</v>
      </c>
      <c r="C47" s="138">
        <v>1950</v>
      </c>
      <c r="D47" s="138">
        <v>2026</v>
      </c>
      <c r="E47" s="138">
        <v>3980</v>
      </c>
      <c r="F47" s="138">
        <v>191146</v>
      </c>
      <c r="G47" s="137">
        <v>118</v>
      </c>
      <c r="H47" s="138">
        <v>2254</v>
      </c>
      <c r="I47" s="138">
        <v>1937</v>
      </c>
      <c r="J47" s="138">
        <v>4198</v>
      </c>
      <c r="K47" s="138">
        <v>67478</v>
      </c>
    </row>
    <row r="48" spans="2:11">
      <c r="B48" s="137">
        <v>91</v>
      </c>
      <c r="C48" s="138">
        <v>2059</v>
      </c>
      <c r="D48" s="138">
        <v>1988</v>
      </c>
      <c r="E48" s="138">
        <v>4051</v>
      </c>
      <c r="F48" s="138">
        <v>195197</v>
      </c>
      <c r="G48" s="137">
        <v>117</v>
      </c>
      <c r="H48" s="138">
        <v>1764</v>
      </c>
      <c r="I48" s="138">
        <v>1683</v>
      </c>
      <c r="J48" s="138">
        <v>3451</v>
      </c>
      <c r="K48" s="138">
        <v>70929</v>
      </c>
    </row>
    <row r="49" spans="2:11">
      <c r="B49" s="137">
        <v>90</v>
      </c>
      <c r="C49" s="138">
        <v>1822</v>
      </c>
      <c r="D49" s="138">
        <v>1733</v>
      </c>
      <c r="E49" s="138">
        <v>3560</v>
      </c>
      <c r="F49" s="138">
        <v>198757</v>
      </c>
      <c r="G49" s="137">
        <v>116</v>
      </c>
      <c r="H49" s="138">
        <v>1508</v>
      </c>
      <c r="I49" s="138">
        <v>1455</v>
      </c>
      <c r="J49" s="138">
        <v>2966</v>
      </c>
      <c r="K49" s="138">
        <v>73895</v>
      </c>
    </row>
    <row r="50" spans="2:11">
      <c r="B50" s="137">
        <v>89</v>
      </c>
      <c r="C50" s="138">
        <v>1939</v>
      </c>
      <c r="D50" s="138">
        <v>1881</v>
      </c>
      <c r="E50" s="138">
        <v>3829</v>
      </c>
      <c r="F50" s="138">
        <v>202586</v>
      </c>
      <c r="G50" s="137">
        <v>115</v>
      </c>
      <c r="H50" s="138">
        <v>1862</v>
      </c>
      <c r="I50" s="138">
        <v>1771</v>
      </c>
      <c r="J50" s="138">
        <v>3639</v>
      </c>
      <c r="K50" s="138">
        <v>77534</v>
      </c>
    </row>
    <row r="51" spans="2:11">
      <c r="B51" s="137">
        <v>88</v>
      </c>
      <c r="C51" s="138">
        <v>1826</v>
      </c>
      <c r="D51" s="138">
        <v>1701</v>
      </c>
      <c r="E51" s="138">
        <v>3531</v>
      </c>
      <c r="F51" s="138">
        <v>206117</v>
      </c>
      <c r="G51" s="137">
        <v>114</v>
      </c>
      <c r="H51" s="138">
        <v>1949</v>
      </c>
      <c r="I51" s="138">
        <v>1872</v>
      </c>
      <c r="J51" s="138">
        <v>3824</v>
      </c>
      <c r="K51" s="138">
        <v>81358</v>
      </c>
    </row>
    <row r="52" spans="2:11">
      <c r="B52" s="137">
        <v>87</v>
      </c>
      <c r="C52" s="138">
        <v>1780</v>
      </c>
      <c r="D52" s="138">
        <v>1619</v>
      </c>
      <c r="E52" s="138">
        <v>3405</v>
      </c>
      <c r="F52" s="138">
        <v>209522</v>
      </c>
      <c r="G52" s="137">
        <v>113</v>
      </c>
      <c r="H52" s="138">
        <v>1415</v>
      </c>
      <c r="I52" s="138">
        <v>1383</v>
      </c>
      <c r="J52" s="138">
        <v>2803</v>
      </c>
      <c r="K52" s="138">
        <v>84161</v>
      </c>
    </row>
    <row r="53" spans="2:11">
      <c r="B53" s="137">
        <v>86</v>
      </c>
      <c r="C53" s="138">
        <v>1795</v>
      </c>
      <c r="D53" s="138">
        <v>1635</v>
      </c>
      <c r="E53" s="138">
        <v>3433</v>
      </c>
      <c r="F53" s="138">
        <v>212955</v>
      </c>
      <c r="G53" s="137">
        <v>112</v>
      </c>
      <c r="H53" s="138">
        <v>1797</v>
      </c>
      <c r="I53" s="138">
        <v>1719</v>
      </c>
      <c r="J53" s="138">
        <v>3519</v>
      </c>
      <c r="K53" s="138">
        <v>87680</v>
      </c>
    </row>
    <row r="54" spans="2:11">
      <c r="B54" s="137">
        <v>85</v>
      </c>
      <c r="C54" s="138">
        <v>1612</v>
      </c>
      <c r="D54" s="138">
        <v>1433</v>
      </c>
      <c r="E54" s="138">
        <v>3048</v>
      </c>
      <c r="F54" s="138">
        <v>216003</v>
      </c>
      <c r="G54" s="137">
        <v>111</v>
      </c>
      <c r="H54" s="138">
        <v>1536</v>
      </c>
      <c r="I54" s="138">
        <v>1557</v>
      </c>
      <c r="J54" s="138">
        <v>3102</v>
      </c>
      <c r="K54" s="138">
        <v>90782</v>
      </c>
    </row>
    <row r="55" spans="2:11">
      <c r="B55" s="137">
        <v>84</v>
      </c>
      <c r="C55" s="138">
        <v>1672</v>
      </c>
      <c r="D55" s="138">
        <v>1476</v>
      </c>
      <c r="E55" s="138">
        <v>3156</v>
      </c>
      <c r="F55" s="138">
        <v>219159</v>
      </c>
      <c r="G55" s="137">
        <v>110</v>
      </c>
      <c r="H55" s="138">
        <v>1408</v>
      </c>
      <c r="I55" s="138">
        <v>1543</v>
      </c>
      <c r="J55" s="138">
        <v>2954</v>
      </c>
      <c r="K55" s="138">
        <v>93736</v>
      </c>
    </row>
    <row r="56" spans="2:11">
      <c r="B56" s="137">
        <v>83</v>
      </c>
      <c r="C56" s="138">
        <v>1748</v>
      </c>
      <c r="D56" s="138">
        <v>1482</v>
      </c>
      <c r="E56" s="138">
        <v>3239</v>
      </c>
      <c r="F56" s="138">
        <v>222398</v>
      </c>
      <c r="G56" s="137">
        <v>109</v>
      </c>
      <c r="H56" s="138">
        <v>1810</v>
      </c>
      <c r="I56" s="138">
        <v>1810</v>
      </c>
      <c r="J56" s="138">
        <v>3623</v>
      </c>
      <c r="K56" s="138">
        <v>97359</v>
      </c>
    </row>
    <row r="57" spans="2:11">
      <c r="B57" s="137">
        <v>82</v>
      </c>
      <c r="C57" s="138">
        <v>1716</v>
      </c>
      <c r="D57" s="138">
        <v>1404</v>
      </c>
      <c r="E57" s="138">
        <v>3125</v>
      </c>
      <c r="F57" s="138">
        <v>225523</v>
      </c>
      <c r="G57" s="137">
        <v>108</v>
      </c>
      <c r="H57" s="138">
        <v>1685</v>
      </c>
      <c r="I57" s="138">
        <v>1716</v>
      </c>
      <c r="J57" s="138">
        <v>3404</v>
      </c>
      <c r="K57" s="138">
        <v>100763</v>
      </c>
    </row>
    <row r="58" spans="2:11">
      <c r="B58" s="137">
        <v>81</v>
      </c>
      <c r="C58" s="138">
        <v>1642</v>
      </c>
      <c r="D58" s="138">
        <v>1331</v>
      </c>
      <c r="E58" s="138">
        <v>2981</v>
      </c>
      <c r="F58" s="138">
        <v>228504</v>
      </c>
      <c r="G58" s="137">
        <v>107</v>
      </c>
      <c r="H58" s="138">
        <v>1472</v>
      </c>
      <c r="I58" s="138">
        <v>1460</v>
      </c>
      <c r="J58" s="138">
        <v>2935</v>
      </c>
      <c r="K58" s="138">
        <v>103698</v>
      </c>
    </row>
    <row r="59" spans="2:11">
      <c r="B59" s="137">
        <v>80</v>
      </c>
      <c r="C59" s="138">
        <v>1615</v>
      </c>
      <c r="D59" s="138">
        <v>1266</v>
      </c>
      <c r="E59" s="138">
        <v>2884</v>
      </c>
      <c r="F59" s="138">
        <v>231388</v>
      </c>
      <c r="G59" s="137">
        <v>106</v>
      </c>
      <c r="H59" s="138">
        <v>1763</v>
      </c>
      <c r="I59" s="138">
        <v>1776</v>
      </c>
      <c r="J59" s="138">
        <v>3555</v>
      </c>
      <c r="K59" s="138">
        <v>107253</v>
      </c>
    </row>
    <row r="60" spans="2:11">
      <c r="B60" s="137">
        <v>79</v>
      </c>
      <c r="C60" s="138">
        <v>1582</v>
      </c>
      <c r="D60" s="138">
        <v>1263</v>
      </c>
      <c r="E60" s="138">
        <v>2850</v>
      </c>
      <c r="F60" s="138">
        <v>234238</v>
      </c>
      <c r="G60" s="137">
        <v>105</v>
      </c>
      <c r="H60" s="138">
        <v>1586</v>
      </c>
      <c r="I60" s="138">
        <v>1634</v>
      </c>
      <c r="J60" s="138">
        <v>3223</v>
      </c>
      <c r="K60" s="138">
        <v>110476</v>
      </c>
    </row>
    <row r="61" spans="2:11">
      <c r="B61" s="137">
        <v>78</v>
      </c>
      <c r="C61" s="138">
        <v>1652</v>
      </c>
      <c r="D61" s="138">
        <v>1193</v>
      </c>
      <c r="E61" s="138">
        <v>2854</v>
      </c>
      <c r="F61" s="138">
        <v>237092</v>
      </c>
      <c r="G61" s="137">
        <v>104</v>
      </c>
      <c r="H61" s="138">
        <v>1604</v>
      </c>
      <c r="I61" s="138">
        <v>1772</v>
      </c>
      <c r="J61" s="138">
        <v>3382</v>
      </c>
      <c r="K61" s="138">
        <v>113858</v>
      </c>
    </row>
    <row r="62" spans="2:11">
      <c r="B62" s="137">
        <v>77</v>
      </c>
      <c r="C62" s="138">
        <v>1568</v>
      </c>
      <c r="D62" s="138">
        <v>1116</v>
      </c>
      <c r="E62" s="138">
        <v>2688</v>
      </c>
      <c r="F62" s="138">
        <v>239780</v>
      </c>
      <c r="G62" s="137">
        <v>103</v>
      </c>
      <c r="H62" s="138">
        <v>1998</v>
      </c>
      <c r="I62" s="138">
        <v>2107</v>
      </c>
      <c r="J62" s="138">
        <v>4112</v>
      </c>
      <c r="K62" s="138">
        <v>117970</v>
      </c>
    </row>
    <row r="63" spans="2:11">
      <c r="B63" s="137">
        <v>76</v>
      </c>
      <c r="C63" s="138">
        <v>1674</v>
      </c>
      <c r="D63" s="138">
        <v>1124</v>
      </c>
      <c r="E63" s="138">
        <v>2802</v>
      </c>
      <c r="F63" s="138">
        <v>242582</v>
      </c>
      <c r="G63" s="137">
        <v>102</v>
      </c>
      <c r="H63" s="138">
        <v>1556</v>
      </c>
      <c r="I63" s="138">
        <v>1610</v>
      </c>
      <c r="J63" s="138">
        <v>3170</v>
      </c>
      <c r="K63" s="138">
        <v>121140</v>
      </c>
    </row>
    <row r="64" spans="2:11">
      <c r="B64" s="137">
        <v>75</v>
      </c>
      <c r="C64" s="138">
        <v>1625</v>
      </c>
      <c r="D64" s="138">
        <v>1107</v>
      </c>
      <c r="E64" s="138">
        <v>2737</v>
      </c>
      <c r="F64" s="138">
        <v>245319</v>
      </c>
      <c r="G64" s="137">
        <v>101</v>
      </c>
      <c r="H64" s="138">
        <v>1651</v>
      </c>
      <c r="I64" s="138">
        <v>1709</v>
      </c>
      <c r="J64" s="138">
        <v>3364</v>
      </c>
      <c r="K64" s="138">
        <v>124504</v>
      </c>
    </row>
    <row r="65" spans="2:11">
      <c r="B65" s="137">
        <v>74</v>
      </c>
      <c r="C65" s="138">
        <v>2000</v>
      </c>
      <c r="D65" s="138">
        <v>1156</v>
      </c>
      <c r="E65" s="138">
        <v>3171</v>
      </c>
      <c r="F65" s="138">
        <v>248490</v>
      </c>
      <c r="G65" s="137">
        <v>100</v>
      </c>
      <c r="H65" s="138">
        <v>1765</v>
      </c>
      <c r="I65" s="138">
        <v>1979</v>
      </c>
      <c r="J65" s="138">
        <v>3747</v>
      </c>
      <c r="K65" s="138">
        <v>128251</v>
      </c>
    </row>
    <row r="66" spans="2:11">
      <c r="B66" s="137">
        <v>73</v>
      </c>
      <c r="C66" s="138">
        <v>1670</v>
      </c>
      <c r="D66" s="138">
        <v>1078</v>
      </c>
      <c r="E66" s="138">
        <v>2753</v>
      </c>
      <c r="F66" s="138">
        <v>251243</v>
      </c>
      <c r="G66" s="137">
        <v>99</v>
      </c>
      <c r="H66" s="138">
        <v>1720</v>
      </c>
      <c r="I66" s="138">
        <v>1828</v>
      </c>
      <c r="J66" s="138">
        <v>3557</v>
      </c>
      <c r="K66" s="138">
        <v>131808</v>
      </c>
    </row>
    <row r="67" spans="2:11">
      <c r="B67" s="137">
        <v>72</v>
      </c>
      <c r="C67" s="138">
        <v>1700</v>
      </c>
      <c r="D67" s="138">
        <v>1085</v>
      </c>
      <c r="E67" s="138">
        <v>2789</v>
      </c>
      <c r="F67" s="138">
        <v>254032</v>
      </c>
      <c r="G67" s="137">
        <v>98</v>
      </c>
      <c r="H67" s="138">
        <v>1612</v>
      </c>
      <c r="I67" s="138">
        <v>1894</v>
      </c>
      <c r="J67" s="138">
        <v>3512</v>
      </c>
      <c r="K67" s="138">
        <v>135320</v>
      </c>
    </row>
    <row r="68" spans="2:11">
      <c r="B68" s="137">
        <v>71</v>
      </c>
      <c r="C68" s="138">
        <v>1602</v>
      </c>
      <c r="D68" s="138">
        <v>909</v>
      </c>
      <c r="E68" s="138">
        <v>2517</v>
      </c>
      <c r="F68" s="138">
        <v>256549</v>
      </c>
      <c r="G68" s="137">
        <v>97</v>
      </c>
      <c r="H68" s="138">
        <v>1667</v>
      </c>
      <c r="I68" s="138">
        <v>1960</v>
      </c>
      <c r="J68" s="138">
        <v>3632</v>
      </c>
      <c r="K68" s="138">
        <v>138952</v>
      </c>
    </row>
    <row r="69" spans="2:11">
      <c r="B69" s="137">
        <v>70</v>
      </c>
      <c r="C69" s="138">
        <v>2818</v>
      </c>
      <c r="D69" s="138">
        <v>1473</v>
      </c>
      <c r="E69" s="138">
        <v>4302</v>
      </c>
      <c r="F69" s="138">
        <v>260851</v>
      </c>
      <c r="G69" s="137">
        <v>96</v>
      </c>
      <c r="H69" s="138">
        <v>1759</v>
      </c>
      <c r="I69" s="138">
        <v>2032</v>
      </c>
      <c r="J69" s="138">
        <v>3795</v>
      </c>
      <c r="K69" s="138">
        <v>142747</v>
      </c>
    </row>
    <row r="70" spans="2:11">
      <c r="B70" s="137">
        <v>69</v>
      </c>
      <c r="C70" s="138">
        <v>1688</v>
      </c>
      <c r="D70" s="138">
        <v>868</v>
      </c>
      <c r="E70" s="138">
        <v>2570</v>
      </c>
      <c r="F70" s="138">
        <v>263421</v>
      </c>
      <c r="G70" s="137">
        <v>95</v>
      </c>
      <c r="H70" s="138">
        <v>1754</v>
      </c>
      <c r="I70" s="138">
        <v>2037</v>
      </c>
      <c r="J70" s="138">
        <v>3796</v>
      </c>
      <c r="K70" s="138">
        <v>146543</v>
      </c>
    </row>
    <row r="71" spans="2:11">
      <c r="B71" s="137">
        <v>68</v>
      </c>
      <c r="C71" s="138">
        <v>1619</v>
      </c>
      <c r="D71" s="138">
        <v>884</v>
      </c>
      <c r="E71" s="138">
        <v>2507</v>
      </c>
      <c r="F71" s="138">
        <v>265928</v>
      </c>
      <c r="G71" s="137">
        <v>94</v>
      </c>
      <c r="H71" s="138">
        <v>1947</v>
      </c>
      <c r="I71" s="138">
        <v>2360</v>
      </c>
      <c r="J71" s="138">
        <v>4312</v>
      </c>
      <c r="K71" s="138">
        <v>150855</v>
      </c>
    </row>
    <row r="72" spans="2:11">
      <c r="B72" s="137">
        <v>67</v>
      </c>
      <c r="C72" s="138">
        <v>5471</v>
      </c>
      <c r="D72" s="138">
        <v>1897</v>
      </c>
      <c r="E72" s="138">
        <v>7398</v>
      </c>
      <c r="F72" s="138">
        <v>273326</v>
      </c>
      <c r="G72" s="137">
        <v>93</v>
      </c>
      <c r="H72" s="138">
        <v>2151</v>
      </c>
      <c r="I72" s="138">
        <v>2432</v>
      </c>
      <c r="J72" s="138">
        <v>4589</v>
      </c>
      <c r="K72" s="138">
        <v>155444</v>
      </c>
    </row>
    <row r="73" spans="2:11">
      <c r="B73" s="137">
        <v>66</v>
      </c>
      <c r="C73" s="138">
        <v>1179</v>
      </c>
      <c r="D73" s="138">
        <v>590</v>
      </c>
      <c r="E73" s="138">
        <v>1773</v>
      </c>
      <c r="F73" s="138">
        <v>275099</v>
      </c>
      <c r="G73" s="137">
        <v>92</v>
      </c>
      <c r="H73" s="138">
        <v>1913</v>
      </c>
      <c r="I73" s="138">
        <v>2236</v>
      </c>
      <c r="J73" s="138">
        <v>4161</v>
      </c>
      <c r="K73" s="138">
        <v>159605</v>
      </c>
    </row>
    <row r="74" spans="2:11">
      <c r="B74" s="137">
        <v>65</v>
      </c>
      <c r="C74" s="138">
        <v>1346</v>
      </c>
      <c r="D74" s="138">
        <v>598</v>
      </c>
      <c r="E74" s="138">
        <v>1949</v>
      </c>
      <c r="F74" s="138">
        <v>277048</v>
      </c>
      <c r="G74" s="137">
        <v>91</v>
      </c>
      <c r="H74" s="138">
        <v>2332</v>
      </c>
      <c r="I74" s="138">
        <v>2538</v>
      </c>
      <c r="J74" s="138">
        <v>4875</v>
      </c>
      <c r="K74" s="138">
        <v>164480</v>
      </c>
    </row>
    <row r="75" spans="2:11">
      <c r="B75" s="137">
        <v>64</v>
      </c>
      <c r="C75" s="138">
        <v>1049</v>
      </c>
      <c r="D75" s="138">
        <v>472</v>
      </c>
      <c r="E75" s="138">
        <v>1526</v>
      </c>
      <c r="F75" s="138">
        <v>278574</v>
      </c>
      <c r="G75" s="137">
        <v>90</v>
      </c>
      <c r="H75" s="138">
        <v>2154</v>
      </c>
      <c r="I75" s="138">
        <v>2646</v>
      </c>
      <c r="J75" s="138">
        <v>4809</v>
      </c>
      <c r="K75" s="138">
        <v>169289</v>
      </c>
    </row>
    <row r="76" spans="2:11">
      <c r="B76" s="137">
        <v>63</v>
      </c>
      <c r="C76" s="138">
        <v>959</v>
      </c>
      <c r="D76" s="138">
        <v>422</v>
      </c>
      <c r="E76" s="138">
        <v>1382</v>
      </c>
      <c r="F76" s="138">
        <v>279956</v>
      </c>
      <c r="G76" s="137">
        <v>89</v>
      </c>
      <c r="H76" s="138">
        <v>2413</v>
      </c>
      <c r="I76" s="138">
        <v>2613</v>
      </c>
      <c r="J76" s="138">
        <v>5032</v>
      </c>
      <c r="K76" s="138">
        <v>174321</v>
      </c>
    </row>
    <row r="77" spans="2:11">
      <c r="B77" s="137">
        <v>62</v>
      </c>
      <c r="C77" s="138">
        <v>797</v>
      </c>
      <c r="D77" s="138">
        <v>383</v>
      </c>
      <c r="E77" s="138">
        <v>1184</v>
      </c>
      <c r="F77" s="138">
        <v>281140</v>
      </c>
      <c r="G77" s="137">
        <v>88</v>
      </c>
      <c r="H77" s="138">
        <v>2766</v>
      </c>
      <c r="I77" s="138">
        <v>3153</v>
      </c>
      <c r="J77" s="138">
        <v>5930</v>
      </c>
      <c r="K77" s="138">
        <v>180251</v>
      </c>
    </row>
    <row r="78" spans="2:11">
      <c r="B78" s="137">
        <v>61</v>
      </c>
      <c r="C78" s="138">
        <v>888</v>
      </c>
      <c r="D78" s="138">
        <v>379</v>
      </c>
      <c r="E78" s="138">
        <v>1273</v>
      </c>
      <c r="F78" s="138">
        <v>282413</v>
      </c>
      <c r="G78" s="137">
        <v>87</v>
      </c>
      <c r="H78" s="138">
        <v>2572</v>
      </c>
      <c r="I78" s="138">
        <v>3089</v>
      </c>
      <c r="J78" s="138">
        <v>5670</v>
      </c>
      <c r="K78" s="138">
        <v>185921</v>
      </c>
    </row>
    <row r="79" spans="2:11">
      <c r="B79" s="137">
        <v>60</v>
      </c>
      <c r="C79" s="138">
        <v>509</v>
      </c>
      <c r="D79" s="138">
        <v>216</v>
      </c>
      <c r="E79" s="138">
        <v>727</v>
      </c>
      <c r="F79" s="138">
        <v>283140</v>
      </c>
      <c r="G79" s="137">
        <v>86</v>
      </c>
      <c r="H79" s="138">
        <v>2850</v>
      </c>
      <c r="I79" s="138">
        <v>3208</v>
      </c>
      <c r="J79" s="138">
        <v>6072</v>
      </c>
      <c r="K79" s="138">
        <v>191993</v>
      </c>
    </row>
    <row r="80" spans="2:11">
      <c r="B80" s="137">
        <v>59</v>
      </c>
      <c r="C80" s="138">
        <v>458</v>
      </c>
      <c r="D80" s="138">
        <v>208</v>
      </c>
      <c r="E80" s="138">
        <v>666</v>
      </c>
      <c r="F80" s="138">
        <v>283806</v>
      </c>
      <c r="G80" s="137">
        <v>85</v>
      </c>
      <c r="H80" s="138">
        <v>2692</v>
      </c>
      <c r="I80" s="138">
        <v>3065</v>
      </c>
      <c r="J80" s="138">
        <v>5767</v>
      </c>
      <c r="K80" s="138">
        <v>197760</v>
      </c>
    </row>
    <row r="81" spans="2:11">
      <c r="B81" s="137">
        <v>58</v>
      </c>
      <c r="C81" s="138">
        <v>401</v>
      </c>
      <c r="D81" s="138">
        <v>184</v>
      </c>
      <c r="E81" s="138">
        <v>588</v>
      </c>
      <c r="F81" s="138">
        <v>284394</v>
      </c>
      <c r="G81" s="137">
        <v>84</v>
      </c>
      <c r="H81" s="138">
        <v>3184</v>
      </c>
      <c r="I81" s="138">
        <v>3696</v>
      </c>
      <c r="J81" s="138">
        <v>6889</v>
      </c>
      <c r="K81" s="138">
        <v>204649</v>
      </c>
    </row>
    <row r="82" spans="2:11">
      <c r="B82" s="137">
        <v>57</v>
      </c>
      <c r="C82" s="138">
        <v>257</v>
      </c>
      <c r="D82" s="138">
        <v>95</v>
      </c>
      <c r="E82" s="138">
        <v>352</v>
      </c>
      <c r="F82" s="138">
        <v>284746</v>
      </c>
      <c r="G82" s="137">
        <v>83</v>
      </c>
      <c r="H82" s="138">
        <v>3635</v>
      </c>
      <c r="I82" s="138">
        <v>3826</v>
      </c>
      <c r="J82" s="138">
        <v>7480</v>
      </c>
      <c r="K82" s="138">
        <v>212129</v>
      </c>
    </row>
    <row r="83" spans="2:11">
      <c r="B83" s="137">
        <v>56</v>
      </c>
      <c r="C83" s="138">
        <v>394</v>
      </c>
      <c r="D83" s="138">
        <v>201</v>
      </c>
      <c r="E83" s="138">
        <v>595</v>
      </c>
      <c r="F83" s="138">
        <v>285341</v>
      </c>
      <c r="G83" s="137">
        <v>82</v>
      </c>
      <c r="H83" s="138">
        <v>3368</v>
      </c>
      <c r="I83" s="138">
        <v>3836</v>
      </c>
      <c r="J83" s="138">
        <v>7219</v>
      </c>
      <c r="K83" s="138">
        <v>219348</v>
      </c>
    </row>
    <row r="84" spans="2:11">
      <c r="B84" s="137">
        <v>55</v>
      </c>
      <c r="C84" s="138">
        <v>96</v>
      </c>
      <c r="D84" s="138">
        <v>34</v>
      </c>
      <c r="E84" s="138">
        <v>131</v>
      </c>
      <c r="F84" s="138">
        <v>285472</v>
      </c>
      <c r="G84" s="137">
        <v>81</v>
      </c>
      <c r="H84" s="138">
        <v>5630</v>
      </c>
      <c r="I84" s="138">
        <v>5176</v>
      </c>
      <c r="J84" s="138">
        <v>10827</v>
      </c>
      <c r="K84" s="138">
        <v>230175</v>
      </c>
    </row>
    <row r="85" spans="2:11">
      <c r="B85" s="137">
        <v>54</v>
      </c>
      <c r="C85" s="138">
        <v>106</v>
      </c>
      <c r="D85" s="138">
        <v>45</v>
      </c>
      <c r="E85" s="138">
        <v>153</v>
      </c>
      <c r="F85" s="138">
        <v>285625</v>
      </c>
      <c r="G85" s="137">
        <v>80</v>
      </c>
      <c r="H85" s="138">
        <v>7864</v>
      </c>
      <c r="I85" s="138">
        <v>6539</v>
      </c>
      <c r="J85" s="138">
        <v>14432</v>
      </c>
      <c r="K85" s="138">
        <v>244607</v>
      </c>
    </row>
    <row r="86" spans="2:11">
      <c r="B86" s="137">
        <v>53</v>
      </c>
      <c r="C86" s="138">
        <v>54</v>
      </c>
      <c r="D86" s="138">
        <v>20</v>
      </c>
      <c r="E86" s="138">
        <v>74</v>
      </c>
      <c r="F86" s="138">
        <v>285699</v>
      </c>
      <c r="G86" s="137">
        <v>79</v>
      </c>
      <c r="H86" s="138">
        <v>5496</v>
      </c>
      <c r="I86" s="138">
        <v>5441</v>
      </c>
      <c r="J86" s="138">
        <v>10962</v>
      </c>
      <c r="K86" s="138">
        <v>255569</v>
      </c>
    </row>
    <row r="87" spans="2:11">
      <c r="B87" s="137">
        <v>52</v>
      </c>
      <c r="C87" s="138">
        <v>37</v>
      </c>
      <c r="D87" s="138">
        <v>17</v>
      </c>
      <c r="E87" s="138">
        <v>54</v>
      </c>
      <c r="F87" s="138">
        <v>285753</v>
      </c>
      <c r="G87" s="137">
        <v>78</v>
      </c>
      <c r="H87" s="138">
        <v>2542</v>
      </c>
      <c r="I87" s="138">
        <v>2698</v>
      </c>
      <c r="J87" s="138">
        <v>5249</v>
      </c>
      <c r="K87" s="138">
        <v>260818</v>
      </c>
    </row>
    <row r="88" spans="2:11">
      <c r="B88" s="137">
        <v>51</v>
      </c>
      <c r="C88" s="138">
        <v>54</v>
      </c>
      <c r="D88" s="138">
        <v>18</v>
      </c>
      <c r="E88" s="138">
        <v>72</v>
      </c>
      <c r="F88" s="138">
        <v>285825</v>
      </c>
      <c r="G88" s="137">
        <v>77</v>
      </c>
      <c r="H88" s="138">
        <v>3519</v>
      </c>
      <c r="I88" s="138">
        <v>3389</v>
      </c>
      <c r="J88" s="138">
        <v>6930</v>
      </c>
      <c r="K88" s="138">
        <v>267748</v>
      </c>
    </row>
    <row r="89" spans="2:11">
      <c r="B89" s="137">
        <v>50</v>
      </c>
      <c r="C89" s="138">
        <v>46</v>
      </c>
      <c r="D89" s="138">
        <v>11</v>
      </c>
      <c r="E89" s="138">
        <v>57</v>
      </c>
      <c r="F89" s="138">
        <v>285882</v>
      </c>
      <c r="G89" s="137">
        <v>76</v>
      </c>
      <c r="H89" s="138">
        <v>1852</v>
      </c>
      <c r="I89" s="138">
        <v>1975</v>
      </c>
      <c r="J89" s="138">
        <v>3834</v>
      </c>
      <c r="K89" s="138">
        <v>271582</v>
      </c>
    </row>
    <row r="90" spans="2:11">
      <c r="B90" s="137">
        <v>49</v>
      </c>
      <c r="C90" s="138">
        <v>212</v>
      </c>
      <c r="D90" s="138">
        <v>75</v>
      </c>
      <c r="E90" s="138">
        <v>289</v>
      </c>
      <c r="F90" s="138">
        <v>286171</v>
      </c>
      <c r="G90" s="137">
        <v>75</v>
      </c>
      <c r="H90" s="138">
        <v>2299</v>
      </c>
      <c r="I90" s="138">
        <v>2305</v>
      </c>
      <c r="J90" s="138">
        <v>4612</v>
      </c>
      <c r="K90" s="138">
        <v>276194</v>
      </c>
    </row>
    <row r="91" spans="2:11">
      <c r="B91" s="137">
        <v>48</v>
      </c>
      <c r="C91" s="138">
        <v>563</v>
      </c>
      <c r="D91" s="138">
        <v>212</v>
      </c>
      <c r="E91" s="138">
        <v>779</v>
      </c>
      <c r="F91" s="138">
        <v>286950</v>
      </c>
      <c r="G91" s="137">
        <v>74</v>
      </c>
      <c r="H91" s="138">
        <v>1089</v>
      </c>
      <c r="I91" s="138">
        <v>1142</v>
      </c>
      <c r="J91" s="138">
        <v>2237</v>
      </c>
      <c r="K91" s="138">
        <v>278431</v>
      </c>
    </row>
    <row r="92" spans="2:11">
      <c r="B92" s="137"/>
      <c r="C92" s="138"/>
      <c r="D92" s="138"/>
      <c r="E92" s="138"/>
      <c r="F92" s="138"/>
      <c r="G92" s="137">
        <v>73</v>
      </c>
      <c r="H92" s="138">
        <v>962</v>
      </c>
      <c r="I92" s="138">
        <v>885</v>
      </c>
      <c r="J92" s="138">
        <v>1849</v>
      </c>
      <c r="K92" s="138">
        <v>280280</v>
      </c>
    </row>
    <row r="93" spans="2:11">
      <c r="B93" s="137"/>
      <c r="C93" s="138"/>
      <c r="D93" s="138"/>
      <c r="E93" s="138"/>
      <c r="F93" s="138"/>
      <c r="G93" s="137">
        <v>72</v>
      </c>
      <c r="H93" s="138">
        <v>749</v>
      </c>
      <c r="I93" s="138">
        <v>802</v>
      </c>
      <c r="J93" s="138">
        <v>1553</v>
      </c>
      <c r="K93" s="138">
        <v>281833</v>
      </c>
    </row>
    <row r="94" spans="2:11">
      <c r="B94" s="137"/>
      <c r="C94" s="138"/>
      <c r="D94" s="138"/>
      <c r="E94" s="138"/>
      <c r="F94" s="138"/>
      <c r="G94" s="139">
        <v>71</v>
      </c>
      <c r="H94" s="140">
        <v>484</v>
      </c>
      <c r="I94" s="140">
        <v>521</v>
      </c>
      <c r="J94" s="140">
        <v>1006</v>
      </c>
      <c r="K94" s="138">
        <v>282839</v>
      </c>
    </row>
    <row r="95" spans="2:11">
      <c r="B95" s="137"/>
      <c r="C95" s="138"/>
      <c r="D95" s="138"/>
      <c r="E95" s="138"/>
      <c r="F95" s="138"/>
      <c r="G95" s="139">
        <v>70</v>
      </c>
      <c r="H95" s="140">
        <v>425</v>
      </c>
      <c r="I95" s="140">
        <v>324</v>
      </c>
      <c r="J95" s="140">
        <v>750</v>
      </c>
      <c r="K95" s="138">
        <v>283589</v>
      </c>
    </row>
    <row r="96" spans="2:11">
      <c r="B96" s="137"/>
      <c r="C96" s="138"/>
      <c r="D96" s="138"/>
      <c r="E96" s="138"/>
      <c r="F96" s="138"/>
      <c r="G96" s="139">
        <v>69</v>
      </c>
      <c r="H96" s="140">
        <v>293</v>
      </c>
      <c r="I96" s="140">
        <v>240</v>
      </c>
      <c r="J96" s="140">
        <v>536</v>
      </c>
      <c r="K96" s="138">
        <v>284125</v>
      </c>
    </row>
    <row r="97" spans="2:11">
      <c r="B97" s="137"/>
      <c r="C97" s="138"/>
      <c r="D97" s="138"/>
      <c r="E97" s="138"/>
      <c r="F97" s="138"/>
      <c r="G97" s="139">
        <v>68</v>
      </c>
      <c r="H97" s="140">
        <v>106</v>
      </c>
      <c r="I97" s="140">
        <v>85</v>
      </c>
      <c r="J97" s="140">
        <v>191</v>
      </c>
      <c r="K97" s="138">
        <v>284316</v>
      </c>
    </row>
    <row r="98" spans="2:11">
      <c r="B98" s="137"/>
      <c r="C98" s="138"/>
      <c r="D98" s="138"/>
      <c r="E98" s="138"/>
      <c r="F98" s="138"/>
      <c r="G98" s="139">
        <v>67</v>
      </c>
      <c r="H98" s="140">
        <v>452</v>
      </c>
      <c r="I98" s="140">
        <v>140</v>
      </c>
      <c r="J98" s="140">
        <v>594</v>
      </c>
      <c r="K98" s="138">
        <v>284910</v>
      </c>
    </row>
    <row r="99" spans="2:11">
      <c r="B99" s="137"/>
      <c r="C99" s="138"/>
      <c r="D99" s="138"/>
      <c r="E99" s="138"/>
      <c r="F99" s="138"/>
      <c r="G99" s="139">
        <v>66</v>
      </c>
      <c r="H99" s="140">
        <v>695</v>
      </c>
      <c r="I99" s="140">
        <v>384</v>
      </c>
      <c r="J99" s="140">
        <v>1089</v>
      </c>
      <c r="K99" s="138">
        <v>285999</v>
      </c>
    </row>
    <row r="100" spans="2:11">
      <c r="B100" s="126"/>
      <c r="C100" s="127"/>
      <c r="D100" s="127"/>
      <c r="E100" s="127"/>
      <c r="F100" s="127"/>
      <c r="G100" s="126"/>
      <c r="H100" s="127"/>
      <c r="I100" s="127"/>
      <c r="J100" s="127"/>
      <c r="K100" s="127"/>
    </row>
    <row r="101" spans="2:11">
      <c r="B101" s="126"/>
      <c r="C101" s="127"/>
      <c r="D101" s="127"/>
      <c r="E101" s="127"/>
      <c r="F101" s="127"/>
      <c r="G101" s="128"/>
      <c r="H101" s="129"/>
      <c r="I101" s="129"/>
      <c r="J101" s="129"/>
      <c r="K101" s="129"/>
    </row>
    <row r="102" spans="2:11" ht="17.5" thickBot="1">
      <c r="B102" s="126"/>
      <c r="C102" s="127"/>
      <c r="D102" s="127"/>
      <c r="E102" s="127"/>
      <c r="F102" s="127"/>
      <c r="G102" s="128"/>
      <c r="H102" s="129"/>
      <c r="I102" s="129"/>
      <c r="J102" s="129"/>
      <c r="K102" s="129"/>
    </row>
    <row r="103" spans="2:11" ht="17.5" thickBot="1">
      <c r="B103" s="39"/>
      <c r="C103" s="40"/>
      <c r="D103" s="40"/>
      <c r="E103" s="44"/>
      <c r="F103" s="42"/>
    </row>
    <row r="104" spans="2:11" ht="17.5" thickBot="1">
      <c r="B104" s="39"/>
      <c r="C104" s="40"/>
      <c r="D104" s="44"/>
      <c r="E104" s="44"/>
      <c r="F104" s="42"/>
    </row>
    <row r="105" spans="2:11" ht="17.5" thickBot="1">
      <c r="B105" s="39"/>
      <c r="C105" s="40"/>
      <c r="D105" s="44"/>
      <c r="E105" s="44"/>
      <c r="F105" s="42"/>
    </row>
    <row r="106" spans="2:11" ht="17.5" thickBot="1">
      <c r="B106" s="39"/>
      <c r="C106" s="44"/>
      <c r="D106" s="44"/>
      <c r="E106" s="44"/>
      <c r="F106" s="42"/>
    </row>
    <row r="107" spans="2:11" ht="17.5" thickBot="1">
      <c r="B107" s="41"/>
      <c r="C107" s="49"/>
      <c r="D107" s="49"/>
      <c r="E107" s="49"/>
      <c r="F107" s="43"/>
    </row>
    <row r="108" spans="2:11" ht="17.5" thickBot="1">
      <c r="B108" s="38"/>
      <c r="C108" s="45"/>
      <c r="D108" s="45"/>
      <c r="E108" s="45"/>
      <c r="F108" s="55"/>
    </row>
    <row r="109" spans="2:11" ht="17.5" thickBot="1">
      <c r="B109" s="39"/>
      <c r="C109" s="44"/>
      <c r="D109" s="44"/>
      <c r="E109" s="44"/>
      <c r="F109" s="55"/>
    </row>
    <row r="110" spans="2:11" ht="17.5" thickBot="1">
      <c r="B110" s="39"/>
      <c r="C110" s="44"/>
      <c r="D110" s="44"/>
      <c r="E110" s="44"/>
      <c r="F110" s="55"/>
    </row>
    <row r="111" spans="2:11" ht="17.5" thickBot="1">
      <c r="B111" s="39"/>
      <c r="C111" s="44"/>
      <c r="D111" s="44"/>
      <c r="E111" s="44"/>
      <c r="F111" s="55"/>
    </row>
    <row r="112" spans="2:11" ht="17.5" thickBot="1">
      <c r="B112" s="39"/>
      <c r="C112" s="44"/>
      <c r="D112" s="44"/>
      <c r="E112" s="44"/>
      <c r="F112" s="55"/>
    </row>
    <row r="113" spans="2:6" ht="17.5" thickBot="1">
      <c r="B113" s="39"/>
      <c r="C113" s="44"/>
      <c r="D113" s="44"/>
      <c r="E113" s="44"/>
      <c r="F113" s="55"/>
    </row>
    <row r="114" spans="2:6" ht="17.5" thickBot="1">
      <c r="B114" s="39"/>
      <c r="C114" s="44"/>
      <c r="D114" s="44"/>
      <c r="E114" s="44"/>
      <c r="F114" s="55"/>
    </row>
    <row r="115" spans="2:6" ht="17.5" thickBot="1">
      <c r="B115" s="39"/>
      <c r="C115" s="44"/>
      <c r="D115" s="44"/>
      <c r="E115" s="44"/>
      <c r="F115" s="55"/>
    </row>
    <row r="116" spans="2:6" ht="17.5" thickBot="1">
      <c r="B116" s="39"/>
      <c r="C116" s="44"/>
      <c r="D116" s="44"/>
      <c r="E116" s="44"/>
      <c r="F116" s="55"/>
    </row>
  </sheetData>
  <mergeCells count="2">
    <mergeCell ref="B3:E3"/>
    <mergeCell ref="G3:J3"/>
  </mergeCells>
  <phoneticPr fontId="1" type="noConversion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F0-7DDB-49FB-9703-0B57D4E6D635}">
  <sheetPr>
    <tabColor rgb="FF00B0F0"/>
  </sheetPr>
  <dimension ref="A1:R77"/>
  <sheetViews>
    <sheetView tabSelected="1" zoomScale="70" zoomScaleNormal="70" workbookViewId="0">
      <selection activeCell="C8" sqref="C8"/>
    </sheetView>
  </sheetViews>
  <sheetFormatPr defaultRowHeight="17"/>
  <cols>
    <col min="1" max="1" width="8.6640625" style="81"/>
    <col min="2" max="2" width="17" style="122" customWidth="1"/>
    <col min="3" max="3" width="18.58203125" style="122" customWidth="1"/>
    <col min="4" max="4" width="9.58203125" style="122" customWidth="1"/>
    <col min="5" max="5" width="9.58203125" style="81" customWidth="1"/>
    <col min="6" max="6" width="8.6640625" style="81"/>
    <col min="7" max="7" width="12.33203125" style="81" customWidth="1"/>
    <col min="8" max="11" width="16.25" style="81" customWidth="1"/>
    <col min="12" max="12" width="8.6640625" style="81"/>
    <col min="13" max="14" width="8.6640625" style="151"/>
    <col min="15" max="18" width="7.9140625" style="81" hidden="1" customWidth="1"/>
    <col min="19" max="16384" width="8.6640625" style="81"/>
  </cols>
  <sheetData>
    <row r="1" spans="1:18" ht="17.5" thickBot="1">
      <c r="A1" s="79"/>
      <c r="B1" s="80"/>
      <c r="C1" s="80"/>
      <c r="D1" s="80"/>
      <c r="E1" s="79"/>
      <c r="F1" s="79"/>
      <c r="G1" s="79"/>
      <c r="H1" s="79"/>
      <c r="I1" s="79"/>
      <c r="J1" s="79"/>
      <c r="K1" s="79"/>
      <c r="L1" s="79"/>
      <c r="M1" s="150"/>
      <c r="O1" s="81">
        <v>0</v>
      </c>
      <c r="P1" s="81">
        <v>0</v>
      </c>
      <c r="Q1" s="81">
        <v>0</v>
      </c>
      <c r="R1" s="81">
        <v>0</v>
      </c>
    </row>
    <row r="2" spans="1:18">
      <c r="A2" s="79"/>
      <c r="B2" s="82" t="s">
        <v>13</v>
      </c>
      <c r="C2" s="189" t="s">
        <v>55</v>
      </c>
      <c r="D2" s="189"/>
      <c r="E2" s="190"/>
      <c r="F2" s="79"/>
      <c r="G2" s="79"/>
      <c r="H2" s="79"/>
      <c r="I2" s="79"/>
      <c r="J2" s="79"/>
      <c r="K2" s="79"/>
      <c r="L2" s="79"/>
      <c r="M2" s="150"/>
    </row>
    <row r="3" spans="1:18" ht="17.5" thickBot="1">
      <c r="A3" s="79"/>
      <c r="B3" s="83" t="s">
        <v>14</v>
      </c>
      <c r="C3" s="191" t="s">
        <v>44</v>
      </c>
      <c r="D3" s="191"/>
      <c r="E3" s="192"/>
      <c r="F3" s="79"/>
      <c r="G3" s="79"/>
      <c r="H3" s="79"/>
      <c r="I3" s="79"/>
      <c r="J3" s="79"/>
      <c r="K3" s="79"/>
      <c r="L3" s="79"/>
      <c r="M3" s="150"/>
      <c r="O3" s="81">
        <v>2</v>
      </c>
      <c r="P3" s="81">
        <v>2</v>
      </c>
      <c r="Q3" s="81">
        <v>2</v>
      </c>
      <c r="R3" s="81">
        <v>2</v>
      </c>
    </row>
    <row r="4" spans="1:18" ht="17.5" thickBot="1">
      <c r="A4" s="79"/>
      <c r="B4" s="80"/>
      <c r="C4" s="80"/>
      <c r="D4" s="80"/>
      <c r="E4" s="79"/>
      <c r="F4" s="79"/>
      <c r="G4" s="79"/>
      <c r="H4" s="79"/>
      <c r="I4" s="84"/>
      <c r="J4" s="79"/>
      <c r="K4" s="79"/>
      <c r="L4" s="79"/>
      <c r="M4" s="150"/>
      <c r="O4" s="81">
        <v>3</v>
      </c>
      <c r="P4" s="81">
        <v>3</v>
      </c>
      <c r="Q4" s="81">
        <v>3</v>
      </c>
      <c r="R4" s="81">
        <v>3</v>
      </c>
    </row>
    <row r="5" spans="1:18" ht="17" customHeight="1">
      <c r="A5" s="79"/>
      <c r="B5" s="161" t="s">
        <v>37</v>
      </c>
      <c r="C5" s="162"/>
      <c r="D5" s="162"/>
      <c r="E5" s="163"/>
      <c r="F5" s="85"/>
      <c r="G5" s="174" t="s">
        <v>40</v>
      </c>
      <c r="H5" s="175"/>
      <c r="I5" s="176"/>
      <c r="J5" s="79"/>
      <c r="K5" s="79"/>
      <c r="L5" s="79"/>
      <c r="M5" s="150"/>
      <c r="O5" s="81">
        <v>4</v>
      </c>
      <c r="P5" s="81">
        <v>4</v>
      </c>
      <c r="Q5" s="81">
        <v>4</v>
      </c>
      <c r="R5" s="81">
        <v>4</v>
      </c>
    </row>
    <row r="6" spans="1:18" ht="17.5" customHeight="1" thickBot="1">
      <c r="A6" s="79"/>
      <c r="B6" s="164"/>
      <c r="C6" s="165"/>
      <c r="D6" s="165"/>
      <c r="E6" s="166"/>
      <c r="F6" s="85"/>
      <c r="G6" s="177"/>
      <c r="H6" s="178"/>
      <c r="I6" s="179"/>
      <c r="J6" s="79"/>
      <c r="K6" s="79"/>
      <c r="L6" s="79"/>
      <c r="M6" s="150"/>
      <c r="O6" s="81">
        <v>5</v>
      </c>
      <c r="P6" s="81">
        <v>5</v>
      </c>
      <c r="Q6" s="81">
        <v>5</v>
      </c>
      <c r="R6" s="81">
        <v>5</v>
      </c>
    </row>
    <row r="7" spans="1:18">
      <c r="A7" s="79"/>
      <c r="B7" s="86" t="s">
        <v>8</v>
      </c>
      <c r="C7" s="87" t="s">
        <v>26</v>
      </c>
      <c r="D7" s="170" t="s">
        <v>27</v>
      </c>
      <c r="E7" s="171"/>
      <c r="F7" s="79"/>
      <c r="G7" s="86" t="s">
        <v>8</v>
      </c>
      <c r="H7" s="87" t="s">
        <v>6</v>
      </c>
      <c r="I7" s="88" t="s">
        <v>27</v>
      </c>
      <c r="J7" s="79"/>
      <c r="K7" s="79"/>
      <c r="L7" s="79"/>
      <c r="M7" s="150"/>
      <c r="O7" s="81">
        <v>6</v>
      </c>
      <c r="P7" s="81">
        <v>6</v>
      </c>
      <c r="Q7" s="81">
        <v>6</v>
      </c>
      <c r="R7" s="81">
        <v>6</v>
      </c>
    </row>
    <row r="8" spans="1:18">
      <c r="A8" s="79"/>
      <c r="B8" s="89" t="s">
        <v>11</v>
      </c>
      <c r="C8" s="146">
        <v>76</v>
      </c>
      <c r="D8" s="172">
        <v>24</v>
      </c>
      <c r="E8" s="173"/>
      <c r="F8" s="79"/>
      <c r="G8" s="89" t="s">
        <v>11</v>
      </c>
      <c r="H8" s="146">
        <v>132</v>
      </c>
      <c r="I8" s="148">
        <v>24</v>
      </c>
      <c r="J8" s="79"/>
      <c r="K8" s="79"/>
      <c r="L8" s="79"/>
      <c r="M8" s="150"/>
      <c r="O8" s="81">
        <v>7</v>
      </c>
      <c r="P8" s="81">
        <v>7</v>
      </c>
      <c r="Q8" s="81">
        <v>7</v>
      </c>
      <c r="R8" s="81">
        <v>7</v>
      </c>
    </row>
    <row r="9" spans="1:18" ht="17.5" thickBot="1">
      <c r="A9" s="79"/>
      <c r="B9" s="90" t="s">
        <v>36</v>
      </c>
      <c r="C9" s="147">
        <v>66</v>
      </c>
      <c r="D9" s="193">
        <v>22</v>
      </c>
      <c r="E9" s="194"/>
      <c r="F9" s="79"/>
      <c r="G9" s="90" t="s">
        <v>36</v>
      </c>
      <c r="H9" s="147">
        <v>154</v>
      </c>
      <c r="I9" s="149">
        <v>26</v>
      </c>
      <c r="J9" s="79"/>
      <c r="K9" s="79"/>
      <c r="L9" s="79"/>
      <c r="M9" s="150"/>
      <c r="O9" s="81">
        <v>8</v>
      </c>
      <c r="P9" s="81">
        <v>8</v>
      </c>
      <c r="Q9" s="81">
        <v>8</v>
      </c>
      <c r="R9" s="81">
        <v>8</v>
      </c>
    </row>
    <row r="10" spans="1:18" ht="18" thickBot="1">
      <c r="A10" s="79"/>
      <c r="B10" s="167" t="s">
        <v>33</v>
      </c>
      <c r="C10" s="168"/>
      <c r="D10" s="168"/>
      <c r="E10" s="169"/>
      <c r="F10" s="79"/>
      <c r="G10" s="180" t="s">
        <v>42</v>
      </c>
      <c r="H10" s="181"/>
      <c r="I10" s="182"/>
      <c r="J10" s="79"/>
      <c r="K10" s="79"/>
      <c r="L10" s="79"/>
      <c r="M10" s="150"/>
      <c r="O10" s="81">
        <v>9</v>
      </c>
      <c r="P10" s="81">
        <v>9</v>
      </c>
      <c r="Q10" s="81">
        <v>9</v>
      </c>
      <c r="R10" s="81">
        <v>9</v>
      </c>
    </row>
    <row r="11" spans="1:18">
      <c r="A11" s="79"/>
      <c r="B11" s="86" t="s">
        <v>25</v>
      </c>
      <c r="C11" s="87" t="s">
        <v>6</v>
      </c>
      <c r="D11" s="87" t="s">
        <v>4</v>
      </c>
      <c r="E11" s="88" t="s">
        <v>5</v>
      </c>
      <c r="F11" s="79"/>
      <c r="G11" s="86" t="s">
        <v>25</v>
      </c>
      <c r="H11" s="187" t="s">
        <v>41</v>
      </c>
      <c r="I11" s="188"/>
      <c r="J11" s="79"/>
      <c r="K11" s="79"/>
      <c r="L11" s="79"/>
      <c r="M11" s="150"/>
      <c r="O11" s="81">
        <v>10</v>
      </c>
      <c r="P11" s="81">
        <v>10</v>
      </c>
      <c r="Q11" s="81">
        <v>10</v>
      </c>
      <c r="R11" s="81">
        <v>10</v>
      </c>
    </row>
    <row r="12" spans="1:18">
      <c r="A12" s="79"/>
      <c r="B12" s="89" t="s">
        <v>28</v>
      </c>
      <c r="C12" s="91">
        <f>_xlfn.IFNA(ROUND((MATCH($C$8,O:O,0)-1)*$C$21+(MATCH($D$8,P:P,0)-1)*$C$22+$C$24,0), "원점수 입력 오류")</f>
        <v>132</v>
      </c>
      <c r="D12" s="92">
        <f>VLOOKUP($C12, '국어 백분위 표'!$B$7:$D$118, 3, FALSE)</f>
        <v>98.05</v>
      </c>
      <c r="E12" s="93">
        <f>VLOOKUP($C12, '국어 백분위 표'!$B$7:$D$118, 2, FALSE)</f>
        <v>1</v>
      </c>
      <c r="F12" s="79"/>
      <c r="G12" s="89" t="s">
        <v>28</v>
      </c>
      <c r="H12" s="185">
        <f>IF(_xlfn.IFNA(MATCH(H8, '인원 입력 기능'!B5:B200, 0) + MATCH('점수 계산기'!I8, '점수 계산기'!P:P, 0), 0), J12, "점수 입력 오류")</f>
        <v>100</v>
      </c>
      <c r="I12" s="186"/>
      <c r="J12" s="153">
        <f>IF(AND($M$36="불가능", $N$36="불가능"), "가능한 케이스 없음", IF(OR(M36="불가능", N36="불가능"), MIN(M36, N36), IF(M36=N36, M36, M36&amp;" 또는 "&amp;N36)))</f>
        <v>100</v>
      </c>
      <c r="K12" s="79"/>
      <c r="L12" s="79"/>
      <c r="M12" s="150"/>
      <c r="O12" s="81">
        <v>11</v>
      </c>
      <c r="P12" s="81">
        <v>11</v>
      </c>
      <c r="Q12" s="81">
        <v>11</v>
      </c>
      <c r="R12" s="81">
        <v>11</v>
      </c>
    </row>
    <row r="13" spans="1:18">
      <c r="A13" s="79"/>
      <c r="B13" s="89" t="s">
        <v>30</v>
      </c>
      <c r="C13" s="91">
        <f>_xlfn.IFNA(ROUND((MATCH($C$8,O:O,0)-1)*$C$21+(MATCH($D$8,P:P,0)-1)*$C$23+$C$25,0), "원점수 입력 오류")</f>
        <v>135</v>
      </c>
      <c r="D13" s="92">
        <f>VLOOKUP($C13, '국어 백분위 표'!$B$7:$D$118, 3, FALSE)</f>
        <v>99.63</v>
      </c>
      <c r="E13" s="93">
        <f>VLOOKUP($C13, '국어 백분위 표'!$B$7:$D$118, 2, FALSE)</f>
        <v>1</v>
      </c>
      <c r="F13" s="79"/>
      <c r="G13" s="89" t="s">
        <v>30</v>
      </c>
      <c r="H13" s="185">
        <f>IF(_xlfn.IFNA(MATCH(H8, '인원 입력 기능'!B5:B200, 0) + MATCH('점수 계산기'!I8, '점수 계산기'!P:P, 0), 0), J13, "점수 입력 오류")</f>
        <v>97</v>
      </c>
      <c r="I13" s="186"/>
      <c r="J13" s="153">
        <f>IF(AND(M37="불가능", N37="불가능"), "가능한 케이스 없음", IF(OR(M37="불가능", N37="불가능"), MIN(M37, N37), IF(M37=N37, M37, M37&amp;" 또는 "&amp;N37)))</f>
        <v>97</v>
      </c>
      <c r="K13" s="79"/>
      <c r="L13" s="79"/>
      <c r="M13" s="150"/>
      <c r="O13" s="81">
        <v>12</v>
      </c>
      <c r="P13" s="81">
        <v>12</v>
      </c>
      <c r="Q13" s="81">
        <v>12</v>
      </c>
      <c r="R13" s="81">
        <v>12</v>
      </c>
    </row>
    <row r="14" spans="1:18">
      <c r="A14" s="79"/>
      <c r="B14" s="89" t="s">
        <v>29</v>
      </c>
      <c r="C14" s="91">
        <f>_xlfn.IFNA(ROUND((MATCH($C$9,Q:Q,0)-1)*$C$27+(MATCH($D$9,R:R,0)-1)*$C$28+$C$31,0), "원점수 입력 오류")</f>
        <v>144</v>
      </c>
      <c r="D14" s="92">
        <f>VLOOKUP($C14, '수학 백분위 표'!$B$6:$D$117, 3, FALSE)</f>
        <v>98.53</v>
      </c>
      <c r="E14" s="93">
        <f>VLOOKUP($C14, '수학 백분위 표'!$B$7:$D$118, 2, FALSE)</f>
        <v>1</v>
      </c>
      <c r="F14" s="79"/>
      <c r="G14" s="89" t="s">
        <v>29</v>
      </c>
      <c r="H14" s="185">
        <f>IF(_xlfn.IFNA(MATCH($H$9, '인원 입력 기능'!$G$5:$G$200, 0) + MATCH('점수 계산기'!$I$9, '점수 계산기'!$R:$R, 0), 0), J14, "점수 입력 오류")</f>
        <v>100</v>
      </c>
      <c r="I14" s="186"/>
      <c r="J14" s="153">
        <f>IF(AND(M38="불가능", N38="불가능"), "가능한 케이스 없음", IF(OR(M38="불가능", N38="불가능"), MIN(M38, N38), IF(M38=N38, M38, M38&amp;" 또는 "&amp;N38)))</f>
        <v>100</v>
      </c>
      <c r="K14" s="79"/>
      <c r="L14" s="79"/>
      <c r="M14" s="150"/>
      <c r="O14" s="81">
        <v>13</v>
      </c>
      <c r="P14" s="81">
        <v>13</v>
      </c>
      <c r="Q14" s="81">
        <v>13</v>
      </c>
      <c r="R14" s="81">
        <v>13</v>
      </c>
    </row>
    <row r="15" spans="1:18">
      <c r="A15" s="79"/>
      <c r="B15" s="89" t="s">
        <v>38</v>
      </c>
      <c r="C15" s="91">
        <f>_xlfn.IFNA(ROUND((MATCH($C$9,Q:Q,0)-1)*$C$27+(MATCH($D$9,R:R,0)-1)*$C$29+$C$32,0), "원점수 입력 오류")</f>
        <v>149</v>
      </c>
      <c r="D15" s="92">
        <f>VLOOKUP($C15, '수학 백분위 표'!$B$6:$D$117, 3, FALSE)</f>
        <v>99.33</v>
      </c>
      <c r="E15" s="93">
        <f>VLOOKUP($C15, '수학 백분위 표'!$B$6:$D$118, 2, FALSE)</f>
        <v>1</v>
      </c>
      <c r="F15" s="79"/>
      <c r="G15" s="89" t="s">
        <v>38</v>
      </c>
      <c r="H15" s="185">
        <f>IF(_xlfn.IFNA(MATCH($H$9, '인원 입력 기능'!$G$5:$G$200, 0) + MATCH('점수 계산기'!$I$9, '점수 계산기'!$R:$R, 0), 0), J15, "점수 입력 오류")</f>
        <v>93</v>
      </c>
      <c r="I15" s="186"/>
      <c r="J15" s="153">
        <f>IF(AND(M39="불가능", N39="불가능"), "가능한 케이스 없음", IF(OR(M39="불가능", N39="불가능"), MIN(M39, N39), IF(M39=N39, M39, M39&amp;" 또는 "&amp;N39)))</f>
        <v>93</v>
      </c>
      <c r="K15" s="79"/>
      <c r="L15" s="79"/>
      <c r="M15" s="150"/>
      <c r="O15" s="81">
        <v>14</v>
      </c>
      <c r="P15" s="81">
        <v>14</v>
      </c>
      <c r="Q15" s="81">
        <v>14</v>
      </c>
      <c r="R15" s="81">
        <v>14</v>
      </c>
    </row>
    <row r="16" spans="1:18" ht="17.5" thickBot="1">
      <c r="A16" s="79"/>
      <c r="B16" s="90" t="s">
        <v>39</v>
      </c>
      <c r="C16" s="94">
        <f>_xlfn.IFNA(ROUND((MATCH($C$9,Q:Q,0)-1)*$C$27+(MATCH($D$9,R:R,0)-1)*$C$30+$C$33,0), "원점수 입력 오류")</f>
        <v>148</v>
      </c>
      <c r="D16" s="95">
        <f>VLOOKUP($C16, '수학 백분위 표'!$B$6:$D$117, 3, FALSE)</f>
        <v>99.18</v>
      </c>
      <c r="E16" s="96">
        <f>VLOOKUP($C16, '수학 백분위 표'!$B$6:$D$118, 2, FALSE)</f>
        <v>1</v>
      </c>
      <c r="F16" s="79"/>
      <c r="G16" s="90" t="s">
        <v>39</v>
      </c>
      <c r="H16" s="183">
        <f>IF(_xlfn.IFNA(MATCH($H$9, '인원 입력 기능'!$G$5:$G$200, 0) + MATCH('점수 계산기'!$I$9, '점수 계산기'!$R:$R, 0), 0), J16, "점수 입력 오류")</f>
        <v>95</v>
      </c>
      <c r="I16" s="184"/>
      <c r="J16" s="153">
        <f>IF(AND(M40="불가능", N40="불가능"), "가능한 케이스 없음", IF(OR(M40="불가능", N40="불가능"), MIN(M40, N40), IF(M40=N40, M40, M40&amp;" 또는 "&amp;N40)))</f>
        <v>95</v>
      </c>
      <c r="K16" s="79"/>
      <c r="L16" s="79"/>
      <c r="O16" s="81">
        <v>15</v>
      </c>
      <c r="P16" s="81">
        <v>15</v>
      </c>
      <c r="Q16" s="81">
        <v>15</v>
      </c>
      <c r="R16" s="81">
        <v>15</v>
      </c>
    </row>
    <row r="17" spans="1:18">
      <c r="A17" s="79"/>
      <c r="B17" s="80"/>
      <c r="C17" s="80"/>
      <c r="D17" s="80"/>
      <c r="E17" s="79"/>
      <c r="F17" s="79"/>
      <c r="G17" s="79"/>
      <c r="H17" s="79"/>
      <c r="I17" s="79"/>
      <c r="J17" s="79"/>
      <c r="K17" s="79"/>
      <c r="L17" s="79"/>
      <c r="M17" s="150"/>
      <c r="O17" s="81">
        <v>16</v>
      </c>
      <c r="P17" s="81">
        <v>16</v>
      </c>
      <c r="Q17" s="81">
        <v>16</v>
      </c>
      <c r="R17" s="81">
        <v>16</v>
      </c>
    </row>
    <row r="18" spans="1:18">
      <c r="A18" s="79"/>
      <c r="B18" s="80"/>
      <c r="C18" s="80"/>
      <c r="D18" s="80"/>
      <c r="E18" s="79"/>
      <c r="F18" s="79"/>
      <c r="G18" s="79"/>
      <c r="H18" s="79"/>
      <c r="I18" s="79"/>
      <c r="J18" s="79"/>
      <c r="K18" s="79"/>
      <c r="L18" s="79"/>
      <c r="M18" s="150"/>
      <c r="O18" s="81">
        <v>17</v>
      </c>
      <c r="P18" s="81">
        <v>17</v>
      </c>
      <c r="Q18" s="81">
        <v>17</v>
      </c>
      <c r="R18" s="81">
        <v>17</v>
      </c>
    </row>
    <row r="19" spans="1:18">
      <c r="A19" s="79"/>
      <c r="B19" s="80"/>
      <c r="C19" s="80"/>
      <c r="D19" s="80"/>
      <c r="E19" s="79"/>
      <c r="F19" s="79"/>
      <c r="G19" s="79"/>
      <c r="H19" s="79"/>
      <c r="I19" s="79"/>
      <c r="J19" s="79"/>
      <c r="K19" s="79"/>
      <c r="L19" s="79"/>
      <c r="M19" s="150"/>
      <c r="O19" s="81">
        <v>18</v>
      </c>
      <c r="P19" s="81">
        <v>18</v>
      </c>
      <c r="Q19" s="81">
        <v>18</v>
      </c>
      <c r="R19" s="81">
        <v>18</v>
      </c>
    </row>
    <row r="20" spans="1:18" ht="17.5" thickBot="1">
      <c r="A20" s="79"/>
      <c r="B20" s="80"/>
      <c r="C20" s="80"/>
      <c r="D20" s="80"/>
      <c r="E20" s="79"/>
      <c r="F20" s="79"/>
      <c r="G20" s="79"/>
      <c r="H20" s="79"/>
      <c r="I20" s="79"/>
      <c r="J20" s="79"/>
      <c r="K20" s="79"/>
      <c r="L20" s="79"/>
      <c r="M20" s="150"/>
      <c r="O20" s="81">
        <v>19</v>
      </c>
      <c r="P20" s="81">
        <v>19</v>
      </c>
      <c r="Q20" s="81">
        <v>19</v>
      </c>
      <c r="R20" s="81">
        <v>19</v>
      </c>
    </row>
    <row r="21" spans="1:18" ht="17.5" thickBot="1">
      <c r="A21" s="79"/>
      <c r="B21" s="97" t="s">
        <v>35</v>
      </c>
      <c r="C21" s="98">
        <v>0.88800000000000001</v>
      </c>
      <c r="D21" s="80"/>
      <c r="E21" s="79"/>
      <c r="F21" s="79"/>
      <c r="G21" s="195" t="s">
        <v>51</v>
      </c>
      <c r="H21" s="196"/>
      <c r="I21" s="196"/>
      <c r="J21" s="197"/>
      <c r="K21" s="79"/>
      <c r="L21" s="79"/>
      <c r="M21" s="150"/>
      <c r="O21" s="81">
        <v>20</v>
      </c>
      <c r="P21" s="81">
        <v>20</v>
      </c>
      <c r="Q21" s="81">
        <v>20</v>
      </c>
      <c r="R21" s="81">
        <v>20</v>
      </c>
    </row>
    <row r="22" spans="1:18">
      <c r="A22" s="79"/>
      <c r="B22" s="99" t="s">
        <v>15</v>
      </c>
      <c r="C22" s="100">
        <v>0.69699999999999995</v>
      </c>
      <c r="D22" s="80"/>
      <c r="E22" s="79"/>
      <c r="F22" s="79"/>
      <c r="G22" s="101"/>
      <c r="H22" s="102" t="s">
        <v>28</v>
      </c>
      <c r="I22" s="102" t="s">
        <v>30</v>
      </c>
      <c r="J22" s="103" t="s">
        <v>46</v>
      </c>
      <c r="K22" s="79"/>
      <c r="L22" s="79"/>
      <c r="M22" s="150"/>
      <c r="O22" s="81">
        <v>21</v>
      </c>
      <c r="P22" s="81">
        <v>21</v>
      </c>
      <c r="Q22" s="81">
        <v>21</v>
      </c>
      <c r="R22" s="81">
        <v>21</v>
      </c>
    </row>
    <row r="23" spans="1:18">
      <c r="A23" s="79"/>
      <c r="B23" s="99" t="s">
        <v>16</v>
      </c>
      <c r="C23" s="100">
        <v>0.75700000000000001</v>
      </c>
      <c r="D23" s="80"/>
      <c r="E23" s="79"/>
      <c r="F23" s="79"/>
      <c r="G23" s="104" t="s">
        <v>50</v>
      </c>
      <c r="H23" s="105">
        <v>189902</v>
      </c>
      <c r="I23" s="105">
        <v>97048</v>
      </c>
      <c r="J23" s="106">
        <f>H23+I23</f>
        <v>286950</v>
      </c>
      <c r="K23" s="107"/>
      <c r="L23" s="107"/>
      <c r="M23" s="150"/>
      <c r="O23" s="81">
        <v>22</v>
      </c>
      <c r="P23" s="81">
        <v>22</v>
      </c>
      <c r="Q23" s="81">
        <v>22</v>
      </c>
      <c r="R23" s="81">
        <v>22</v>
      </c>
    </row>
    <row r="24" spans="1:18">
      <c r="A24" s="79"/>
      <c r="B24" s="99" t="s">
        <v>17</v>
      </c>
      <c r="C24" s="100">
        <v>48</v>
      </c>
      <c r="D24" s="80"/>
      <c r="E24" s="79"/>
      <c r="F24" s="79"/>
      <c r="G24" s="108" t="s">
        <v>47</v>
      </c>
      <c r="H24" s="109">
        <v>42.23</v>
      </c>
      <c r="I24" s="109">
        <v>51.05</v>
      </c>
      <c r="J24" s="110">
        <f>(H24*$H$23+I24*$I$23)/$J$23</f>
        <v>45.212970412963926</v>
      </c>
      <c r="K24" s="107"/>
      <c r="L24" s="107"/>
      <c r="M24" s="150"/>
      <c r="O24" s="81">
        <v>23</v>
      </c>
      <c r="Q24" s="81">
        <v>23</v>
      </c>
      <c r="R24" s="81">
        <v>23</v>
      </c>
    </row>
    <row r="25" spans="1:18" ht="17.5" thickBot="1">
      <c r="A25" s="79"/>
      <c r="B25" s="111" t="s">
        <v>18</v>
      </c>
      <c r="C25" s="112">
        <v>49</v>
      </c>
      <c r="D25" s="80"/>
      <c r="E25" s="79"/>
      <c r="F25" s="79"/>
      <c r="G25" s="108" t="s">
        <v>48</v>
      </c>
      <c r="H25" s="109">
        <f>H26-H24</f>
        <v>15.800000000000004</v>
      </c>
      <c r="I25" s="109">
        <f>I26-I24</f>
        <v>16.5</v>
      </c>
      <c r="J25" s="110">
        <f t="shared" ref="J25:J26" si="0">(H25*$H$23+I25*$I$23)/$J$23</f>
        <v>16.03674368356857</v>
      </c>
      <c r="K25" s="107"/>
      <c r="L25" s="107"/>
      <c r="M25" s="150"/>
      <c r="O25" s="81">
        <v>24</v>
      </c>
      <c r="P25" s="81">
        <v>24</v>
      </c>
      <c r="Q25" s="81">
        <v>24</v>
      </c>
      <c r="R25" s="81">
        <v>24</v>
      </c>
    </row>
    <row r="26" spans="1:18" ht="17.5" thickBot="1">
      <c r="A26" s="79"/>
      <c r="B26" s="79"/>
      <c r="C26" s="79"/>
      <c r="D26" s="80"/>
      <c r="E26" s="79"/>
      <c r="F26" s="113"/>
      <c r="G26" s="114" t="s">
        <v>49</v>
      </c>
      <c r="H26" s="115">
        <v>58.03</v>
      </c>
      <c r="I26" s="115">
        <v>67.55</v>
      </c>
      <c r="J26" s="116">
        <f t="shared" si="0"/>
        <v>61.2497140965325</v>
      </c>
      <c r="K26" s="113"/>
      <c r="L26" s="113"/>
      <c r="M26" s="150"/>
      <c r="O26" s="81">
        <v>25</v>
      </c>
      <c r="P26" s="117"/>
      <c r="Q26" s="81">
        <v>25</v>
      </c>
    </row>
    <row r="27" spans="1:18" ht="17.5" thickBot="1">
      <c r="A27" s="79"/>
      <c r="B27" s="97" t="s">
        <v>45</v>
      </c>
      <c r="C27" s="98">
        <v>0.91</v>
      </c>
      <c r="D27" s="80"/>
      <c r="E27" s="79"/>
      <c r="F27" s="113"/>
      <c r="G27" s="113"/>
      <c r="H27" s="113"/>
      <c r="I27" s="113"/>
      <c r="J27" s="113"/>
      <c r="K27" s="113"/>
      <c r="L27" s="113"/>
      <c r="M27" s="150"/>
      <c r="O27" s="81">
        <v>26</v>
      </c>
      <c r="P27" s="117"/>
      <c r="Q27" s="81">
        <v>26</v>
      </c>
      <c r="R27" s="81">
        <v>26</v>
      </c>
    </row>
    <row r="28" spans="1:18" ht="17.5" thickBot="1">
      <c r="A28" s="79"/>
      <c r="B28" s="99" t="s">
        <v>21</v>
      </c>
      <c r="C28" s="100">
        <v>0.78</v>
      </c>
      <c r="D28" s="80"/>
      <c r="E28" s="79"/>
      <c r="F28" s="113"/>
      <c r="G28" s="158" t="s">
        <v>52</v>
      </c>
      <c r="H28" s="159"/>
      <c r="I28" s="159"/>
      <c r="J28" s="159"/>
      <c r="K28" s="160"/>
      <c r="L28" s="79"/>
      <c r="M28" s="150"/>
      <c r="O28" s="81">
        <v>27</v>
      </c>
      <c r="Q28" s="81">
        <v>27</v>
      </c>
    </row>
    <row r="29" spans="1:18">
      <c r="A29" s="79"/>
      <c r="B29" s="99" t="s">
        <v>22</v>
      </c>
      <c r="C29" s="100">
        <v>0.96699999999999997</v>
      </c>
      <c r="D29" s="80"/>
      <c r="E29" s="79"/>
      <c r="F29" s="113"/>
      <c r="G29" s="118"/>
      <c r="H29" s="119" t="s">
        <v>29</v>
      </c>
      <c r="I29" s="119" t="s">
        <v>53</v>
      </c>
      <c r="J29" s="119" t="s">
        <v>54</v>
      </c>
      <c r="K29" s="120" t="s">
        <v>46</v>
      </c>
      <c r="L29" s="79"/>
      <c r="M29" s="150"/>
      <c r="O29" s="81">
        <v>28</v>
      </c>
      <c r="Q29" s="81">
        <v>28</v>
      </c>
    </row>
    <row r="30" spans="1:18">
      <c r="A30" s="79"/>
      <c r="B30" s="99" t="s">
        <v>19</v>
      </c>
      <c r="C30" s="100">
        <v>0.93700000000000006</v>
      </c>
      <c r="D30" s="80"/>
      <c r="E30" s="79"/>
      <c r="F30" s="113"/>
      <c r="G30" s="108" t="s">
        <v>50</v>
      </c>
      <c r="H30" s="105">
        <v>155934</v>
      </c>
      <c r="I30" s="105">
        <v>117473</v>
      </c>
      <c r="J30" s="105">
        <v>12592</v>
      </c>
      <c r="K30" s="121">
        <f>H30+I30+J30</f>
        <v>285999</v>
      </c>
      <c r="L30" s="79"/>
      <c r="M30" s="150"/>
      <c r="O30" s="81">
        <v>29</v>
      </c>
      <c r="Q30" s="81">
        <v>29</v>
      </c>
    </row>
    <row r="31" spans="1:18">
      <c r="A31" s="79"/>
      <c r="B31" s="99" t="s">
        <v>20</v>
      </c>
      <c r="C31" s="100">
        <v>66.400000000000006</v>
      </c>
      <c r="D31" s="80"/>
      <c r="E31" s="79"/>
      <c r="F31" s="113"/>
      <c r="G31" s="108" t="s">
        <v>47</v>
      </c>
      <c r="H31" s="109">
        <v>19.68</v>
      </c>
      <c r="I31" s="109">
        <v>36.46</v>
      </c>
      <c r="J31" s="109">
        <v>26.75</v>
      </c>
      <c r="K31" s="110">
        <f>(H31*$H$30+I31*$I$30+J31*$J$30)/$K$30</f>
        <v>26.883599942657142</v>
      </c>
      <c r="L31" s="79"/>
      <c r="M31" s="150"/>
      <c r="O31" s="81">
        <v>30</v>
      </c>
      <c r="Q31" s="81">
        <v>30</v>
      </c>
    </row>
    <row r="32" spans="1:18">
      <c r="A32" s="79"/>
      <c r="B32" s="99" t="s">
        <v>23</v>
      </c>
      <c r="C32" s="100">
        <v>67.7</v>
      </c>
      <c r="D32" s="80"/>
      <c r="E32" s="79"/>
      <c r="F32" s="113"/>
      <c r="G32" s="108" t="s">
        <v>48</v>
      </c>
      <c r="H32" s="109">
        <f>H33-H31</f>
        <v>8.7600000000000016</v>
      </c>
      <c r="I32" s="109">
        <f>I33-I31</f>
        <v>11.269999999999996</v>
      </c>
      <c r="J32" s="109">
        <f>J33-J31</f>
        <v>9.0600000000000023</v>
      </c>
      <c r="K32" s="110">
        <f t="shared" ref="K32:K33" si="1">(H32*$H$30+I32*$I$30+J32*$J$30)/$K$30</f>
        <v>9.8041813782565672</v>
      </c>
      <c r="L32" s="79"/>
      <c r="M32" s="150"/>
      <c r="O32" s="81">
        <v>31</v>
      </c>
      <c r="Q32" s="81">
        <v>31</v>
      </c>
    </row>
    <row r="33" spans="1:17" ht="17.5" thickBot="1">
      <c r="A33" s="79"/>
      <c r="B33" s="111" t="s">
        <v>24</v>
      </c>
      <c r="C33" s="112">
        <v>67</v>
      </c>
      <c r="D33" s="80"/>
      <c r="E33" s="79"/>
      <c r="F33" s="113"/>
      <c r="G33" s="114" t="s">
        <v>49</v>
      </c>
      <c r="H33" s="115">
        <v>28.44</v>
      </c>
      <c r="I33" s="115">
        <v>47.73</v>
      </c>
      <c r="J33" s="115">
        <v>35.81</v>
      </c>
      <c r="K33" s="116">
        <f t="shared" si="1"/>
        <v>36.687781320913707</v>
      </c>
      <c r="L33" s="79"/>
      <c r="M33" s="150"/>
      <c r="O33" s="81">
        <v>32</v>
      </c>
      <c r="Q33" s="81">
        <v>32</v>
      </c>
    </row>
    <row r="34" spans="1:17">
      <c r="A34" s="79"/>
      <c r="B34" s="80"/>
      <c r="C34" s="80"/>
      <c r="D34" s="80"/>
      <c r="E34" s="79"/>
      <c r="F34" s="113"/>
      <c r="G34" s="113"/>
      <c r="H34" s="113"/>
      <c r="I34" s="113"/>
      <c r="J34" s="113"/>
      <c r="K34" s="79"/>
      <c r="L34" s="79"/>
      <c r="M34" s="150"/>
      <c r="O34" s="81">
        <v>33</v>
      </c>
      <c r="Q34" s="81">
        <v>33</v>
      </c>
    </row>
    <row r="35" spans="1:17">
      <c r="A35" s="79"/>
      <c r="B35" s="80"/>
      <c r="C35" s="80"/>
      <c r="D35" s="80"/>
      <c r="E35" s="79"/>
      <c r="F35" s="113"/>
      <c r="G35" s="113"/>
      <c r="H35" s="113"/>
      <c r="I35" s="113"/>
      <c r="J35" s="113"/>
      <c r="K35" s="79"/>
      <c r="L35" s="79"/>
      <c r="M35" s="150"/>
      <c r="N35" s="152"/>
      <c r="O35" s="81">
        <v>34</v>
      </c>
      <c r="Q35" s="81">
        <v>34</v>
      </c>
    </row>
    <row r="36" spans="1:17">
      <c r="E36" s="151"/>
      <c r="F36" s="152"/>
      <c r="G36" s="123">
        <f>($H$8-0.5-$I$8*$C$22-$C$24)/$C$21</f>
        <v>75.193693693693703</v>
      </c>
      <c r="H36" s="123">
        <f>($H$8+0.499-$I$8*$C$22-$C$24)/$C$21</f>
        <v>76.318693693693689</v>
      </c>
      <c r="I36" s="124">
        <f>ROUNDUP(G36, 0)</f>
        <v>76</v>
      </c>
      <c r="J36" s="124">
        <f>ROUNDDOWN(H36, 0)</f>
        <v>76</v>
      </c>
      <c r="K36" s="123">
        <f>ROUNDUP(G36, 0)+$I$8</f>
        <v>100</v>
      </c>
      <c r="L36" s="123">
        <f>ROUNDDOWN(H36, 0)+$I$8</f>
        <v>100</v>
      </c>
      <c r="M36" s="123">
        <f>IF(OR($I36&gt;76, $J36&lt;0, AND($I36=75, $J36=75), AND($I36=1, $J36=1), $I36&gt;$J36, K36&gt;100, K36=99, K36=1, K36&lt;0, $I$8&gt;24, $I$8=23, $I$8=1, $I$8&lt;0), "불가능", K36)</f>
        <v>100</v>
      </c>
      <c r="N36" s="123">
        <f>IF(OR($I36&gt;76, $J36&lt;0, AND($I36=75, $J36=75), AND($I36=1, $J36=1), $I36&gt;$J36, L36&gt;100, L36=99, L36=1, L36&lt;0, $I$8&gt;24, $I$8=23, $I$8=1, $I$8&lt;0, H36&lt;0), "불가능", L36)</f>
        <v>100</v>
      </c>
      <c r="O36" s="81">
        <v>35</v>
      </c>
      <c r="Q36" s="81">
        <v>35</v>
      </c>
    </row>
    <row r="37" spans="1:17">
      <c r="E37" s="151"/>
      <c r="F37" s="152"/>
      <c r="G37" s="123">
        <f>($H$8-0.5-$I$8*$C$23-$C$25)/$C$21</f>
        <v>72.445945945945937</v>
      </c>
      <c r="H37" s="123">
        <f>($H$8+0.499-$I$8*$C$23-$C$25)/$C$21</f>
        <v>73.570945945945937</v>
      </c>
      <c r="I37" s="124">
        <f>ROUNDUP(G37, 0)</f>
        <v>73</v>
      </c>
      <c r="J37" s="124">
        <f>ROUNDDOWN(H37, 0)</f>
        <v>73</v>
      </c>
      <c r="K37" s="123">
        <f>ROUNDUP(G37, 0)+$I$8</f>
        <v>97</v>
      </c>
      <c r="L37" s="123">
        <f>ROUNDDOWN(H37, 0)+$I$8</f>
        <v>97</v>
      </c>
      <c r="M37" s="123">
        <f>IF(OR($I37&gt;76, $J37&lt;0, AND($I37=75, $J37=75), AND($I37=1, $J37=1), $I37&gt;$J37, K37&gt;100, K37=99, K37=1, K37&lt;0, $I$8&gt;24, $I$8=23, $I$8=1, $I$8&lt;0), "불가능", K37)</f>
        <v>97</v>
      </c>
      <c r="N37" s="123">
        <f>IF(OR($I37&gt;76, $J37&lt;0, AND($I37=75, $J37=75), AND($I37=1, $J37=1), $I37&gt;$J37, L37&gt;100, L37=99, L37=1, L37&lt;0, $I$8&gt;24, $I$8=23, $I$8=1, $I$8&lt;0, H37&lt;0), "불가능", L37)</f>
        <v>97</v>
      </c>
      <c r="O37" s="81">
        <v>36</v>
      </c>
      <c r="Q37" s="81">
        <v>36</v>
      </c>
    </row>
    <row r="38" spans="1:17">
      <c r="E38" s="151"/>
      <c r="F38" s="152"/>
      <c r="G38" s="123">
        <f>($H$9-0.5-$I$9*$C$28-$C$31)/$C$27</f>
        <v>73.428571428571416</v>
      </c>
      <c r="H38" s="123">
        <f>($H$9+0.499-$I$9*$C$28-$C$31)/$C$27</f>
        <v>74.526373626373612</v>
      </c>
      <c r="I38" s="124">
        <f>ROUNDUP(G38, 0)</f>
        <v>74</v>
      </c>
      <c r="J38" s="124">
        <f>ROUNDDOWN(H38, 0)</f>
        <v>74</v>
      </c>
      <c r="K38" s="123">
        <f>ROUNDUP(G38, 0)+$I$9</f>
        <v>100</v>
      </c>
      <c r="L38" s="123">
        <f>ROUNDDOWN(H38, 0)+$I$9</f>
        <v>100</v>
      </c>
      <c r="M38" s="123">
        <f t="shared" ref="M38:M40" si="2">IF(OR($I38&gt;74, $J38&lt;0, AND($I38=73, $J38=73), AND($I38=1, $J38=1), $I38&gt;$J38, K38&gt;100, K38=99, K38=1, K38&lt;0, $I$9&gt;26, $I$9=25, $I$9=1, $I$9&lt;0), "불가능", K38)</f>
        <v>100</v>
      </c>
      <c r="N38" s="123">
        <f>IF(OR($I38&gt;74, $J38&lt;0, AND($I38=73, $J38=73), AND($I38=1, $J38=1), $I38&gt;$J38, L38&gt;100, L38=99, L38=1, L38&lt;0, $I$9&gt;26, $I$9=25, $I$9=1, $I$9&lt;0, H38&lt;0), "불가능", L38)</f>
        <v>100</v>
      </c>
      <c r="O38" s="81">
        <v>37</v>
      </c>
      <c r="Q38" s="81">
        <v>37</v>
      </c>
    </row>
    <row r="39" spans="1:17">
      <c r="E39" s="151"/>
      <c r="F39" s="152"/>
      <c r="G39" s="123">
        <f>($H$9-0.5-$I$9*$C$29-$C$32)/$C$27</f>
        <v>66.657142857142858</v>
      </c>
      <c r="H39" s="123">
        <f>($H$9+0.499-$I$9*$C$29-$C$32)/$C$27</f>
        <v>67.754945054945054</v>
      </c>
      <c r="I39" s="124">
        <f>ROUNDUP(G39, 0)</f>
        <v>67</v>
      </c>
      <c r="J39" s="124">
        <f>ROUNDDOWN(H39, 0)</f>
        <v>67</v>
      </c>
      <c r="K39" s="123">
        <f>ROUNDUP(G39, 0)+$I$9</f>
        <v>93</v>
      </c>
      <c r="L39" s="123">
        <f>ROUNDDOWN(H39, 0)+$I$9</f>
        <v>93</v>
      </c>
      <c r="M39" s="123">
        <f t="shared" si="2"/>
        <v>93</v>
      </c>
      <c r="N39" s="123">
        <f>IF(OR($I39&gt;74, $J39&lt;0, AND($I39=73, $J39=73), AND($I39=1, $J39=1), $I39&gt;$J39, L39&gt;100, L39=99, L39=1, L39&lt;0, $I$9&gt;26, $I$9=25, $I$9=1, $I$9&lt;0, H39&lt;0), "불가능", L39)</f>
        <v>93</v>
      </c>
      <c r="O39" s="81">
        <v>38</v>
      </c>
      <c r="Q39" s="81">
        <v>38</v>
      </c>
    </row>
    <row r="40" spans="1:17">
      <c r="E40" s="151"/>
      <c r="F40" s="152"/>
      <c r="G40" s="123">
        <f>($H$9-0.5-$I$9*$C$30-$C$33)/$C$27</f>
        <v>68.283516483516493</v>
      </c>
      <c r="H40" s="123">
        <f>($H$9+0.499-$I$9*$C$30-$C$33)/$C$27</f>
        <v>69.381318681318675</v>
      </c>
      <c r="I40" s="124">
        <f>ROUNDUP(G40, 0)</f>
        <v>69</v>
      </c>
      <c r="J40" s="124">
        <f>ROUNDDOWN(H40, 0)</f>
        <v>69</v>
      </c>
      <c r="K40" s="123">
        <f>ROUNDUP(G40, 0)+$I$9</f>
        <v>95</v>
      </c>
      <c r="L40" s="123">
        <f>ROUNDDOWN(H40, 0)+$I$9</f>
        <v>95</v>
      </c>
      <c r="M40" s="123">
        <f t="shared" si="2"/>
        <v>95</v>
      </c>
      <c r="N40" s="123">
        <f>IF(OR($I40&gt;74, $J40&lt;0, AND($I40=73, $J40=73), AND($I40=1, $J40=1), $I40&gt;$J40, L40&gt;100, L40=99, L40=1, L40&lt;0, $I$9&gt;26, $I$9=25, $I$9=1, $I$9&lt;0, H40&lt;0), "불가능", L40)</f>
        <v>95</v>
      </c>
      <c r="O40" s="81">
        <v>39</v>
      </c>
      <c r="Q40" s="81">
        <v>39</v>
      </c>
    </row>
    <row r="41" spans="1:17">
      <c r="E41" s="151"/>
      <c r="F41" s="152"/>
      <c r="G41" s="152"/>
      <c r="H41" s="152"/>
      <c r="I41" s="152"/>
      <c r="J41" s="152"/>
      <c r="K41" s="152"/>
      <c r="L41" s="152"/>
      <c r="M41" s="152"/>
      <c r="N41" s="152"/>
      <c r="O41" s="81">
        <v>40</v>
      </c>
      <c r="Q41" s="81">
        <v>40</v>
      </c>
    </row>
    <row r="42" spans="1:17">
      <c r="E42" s="151"/>
      <c r="F42" s="152"/>
      <c r="G42" s="152"/>
      <c r="H42" s="152"/>
      <c r="I42" s="152"/>
      <c r="J42" s="152"/>
      <c r="K42" s="152"/>
      <c r="L42" s="152"/>
      <c r="M42" s="152"/>
      <c r="N42" s="152"/>
      <c r="O42" s="81">
        <v>41</v>
      </c>
      <c r="Q42" s="81">
        <v>41</v>
      </c>
    </row>
    <row r="43" spans="1:17">
      <c r="O43" s="81">
        <v>42</v>
      </c>
      <c r="Q43" s="81">
        <v>42</v>
      </c>
    </row>
    <row r="44" spans="1:17">
      <c r="O44" s="81">
        <v>43</v>
      </c>
      <c r="Q44" s="81">
        <v>43</v>
      </c>
    </row>
    <row r="45" spans="1:17">
      <c r="O45" s="81">
        <v>44</v>
      </c>
      <c r="Q45" s="81">
        <v>44</v>
      </c>
    </row>
    <row r="46" spans="1:17">
      <c r="O46" s="81">
        <v>45</v>
      </c>
      <c r="Q46" s="81">
        <v>45</v>
      </c>
    </row>
    <row r="47" spans="1:17">
      <c r="O47" s="81">
        <v>46</v>
      </c>
      <c r="Q47" s="81">
        <v>46</v>
      </c>
    </row>
    <row r="48" spans="1:17">
      <c r="O48" s="81">
        <v>47</v>
      </c>
      <c r="Q48" s="81">
        <v>47</v>
      </c>
    </row>
    <row r="49" spans="15:17">
      <c r="O49" s="81">
        <v>48</v>
      </c>
      <c r="Q49" s="81">
        <v>48</v>
      </c>
    </row>
    <row r="50" spans="15:17">
      <c r="O50" s="81">
        <v>49</v>
      </c>
      <c r="Q50" s="81">
        <v>49</v>
      </c>
    </row>
    <row r="51" spans="15:17">
      <c r="O51" s="81">
        <v>50</v>
      </c>
      <c r="Q51" s="81">
        <v>50</v>
      </c>
    </row>
    <row r="52" spans="15:17">
      <c r="O52" s="81">
        <v>51</v>
      </c>
      <c r="Q52" s="81">
        <v>51</v>
      </c>
    </row>
    <row r="53" spans="15:17">
      <c r="O53" s="81">
        <v>52</v>
      </c>
      <c r="Q53" s="81">
        <v>52</v>
      </c>
    </row>
    <row r="54" spans="15:17">
      <c r="O54" s="81">
        <v>53</v>
      </c>
      <c r="Q54" s="81">
        <v>53</v>
      </c>
    </row>
    <row r="55" spans="15:17">
      <c r="O55" s="81">
        <v>54</v>
      </c>
      <c r="Q55" s="81">
        <v>54</v>
      </c>
    </row>
    <row r="56" spans="15:17">
      <c r="O56" s="81">
        <v>55</v>
      </c>
      <c r="Q56" s="81">
        <v>55</v>
      </c>
    </row>
    <row r="57" spans="15:17">
      <c r="O57" s="81">
        <v>56</v>
      </c>
      <c r="Q57" s="81">
        <v>56</v>
      </c>
    </row>
    <row r="58" spans="15:17">
      <c r="O58" s="81">
        <v>57</v>
      </c>
      <c r="Q58" s="81">
        <v>57</v>
      </c>
    </row>
    <row r="59" spans="15:17">
      <c r="O59" s="81">
        <v>58</v>
      </c>
      <c r="Q59" s="81">
        <v>58</v>
      </c>
    </row>
    <row r="60" spans="15:17">
      <c r="O60" s="81">
        <v>59</v>
      </c>
      <c r="Q60" s="81">
        <v>59</v>
      </c>
    </row>
    <row r="61" spans="15:17">
      <c r="O61" s="81">
        <v>60</v>
      </c>
      <c r="Q61" s="81">
        <v>60</v>
      </c>
    </row>
    <row r="62" spans="15:17">
      <c r="O62" s="81">
        <v>61</v>
      </c>
      <c r="Q62" s="81">
        <v>61</v>
      </c>
    </row>
    <row r="63" spans="15:17">
      <c r="O63" s="81">
        <v>62</v>
      </c>
      <c r="Q63" s="81">
        <v>62</v>
      </c>
    </row>
    <row r="64" spans="15:17">
      <c r="O64" s="81">
        <v>63</v>
      </c>
      <c r="Q64" s="81">
        <v>63</v>
      </c>
    </row>
    <row r="65" spans="15:17">
      <c r="O65" s="81">
        <v>64</v>
      </c>
      <c r="Q65" s="81">
        <v>64</v>
      </c>
    </row>
    <row r="66" spans="15:17">
      <c r="O66" s="81">
        <v>65</v>
      </c>
      <c r="Q66" s="81">
        <v>65</v>
      </c>
    </row>
    <row r="67" spans="15:17">
      <c r="O67" s="81">
        <v>66</v>
      </c>
      <c r="Q67" s="81">
        <v>66</v>
      </c>
    </row>
    <row r="68" spans="15:17">
      <c r="O68" s="81">
        <v>67</v>
      </c>
      <c r="Q68" s="81">
        <v>67</v>
      </c>
    </row>
    <row r="69" spans="15:17">
      <c r="O69" s="81">
        <v>68</v>
      </c>
      <c r="Q69" s="81">
        <v>68</v>
      </c>
    </row>
    <row r="70" spans="15:17">
      <c r="O70" s="81">
        <v>69</v>
      </c>
      <c r="Q70" s="81">
        <v>69</v>
      </c>
    </row>
    <row r="71" spans="15:17">
      <c r="O71" s="81">
        <v>70</v>
      </c>
      <c r="Q71" s="81">
        <v>70</v>
      </c>
    </row>
    <row r="72" spans="15:17">
      <c r="O72" s="81">
        <v>71</v>
      </c>
      <c r="Q72" s="81">
        <v>71</v>
      </c>
    </row>
    <row r="73" spans="15:17">
      <c r="O73" s="81">
        <v>72</v>
      </c>
      <c r="Q73" s="81">
        <v>72</v>
      </c>
    </row>
    <row r="74" spans="15:17">
      <c r="O74" s="81">
        <v>73</v>
      </c>
    </row>
    <row r="75" spans="15:17">
      <c r="O75" s="81">
        <v>74</v>
      </c>
      <c r="Q75" s="81">
        <v>74</v>
      </c>
    </row>
    <row r="77" spans="15:17">
      <c r="O77" s="81">
        <v>76</v>
      </c>
    </row>
  </sheetData>
  <sheetProtection algorithmName="SHA-512" hashValue="OaIq6Sz8SoRaElVQv3SisZyU1ew7lJmYlNmkxX65YJazwAswYsOeQWipNp0f30QnjsOwBNhGNuL+/DS/XlpieA==" saltValue="E7I/2mq19rTVNa5yEJ/Qxw==" spinCount="100000" sheet="1" selectLockedCells="1"/>
  <protectedRanges>
    <protectedRange sqref="C8:E9" name="범위1"/>
    <protectedRange sqref="H8:I9" name="범위2"/>
  </protectedRanges>
  <mergeCells count="17">
    <mergeCell ref="C2:E2"/>
    <mergeCell ref="C3:E3"/>
    <mergeCell ref="D9:E9"/>
    <mergeCell ref="G21:J21"/>
    <mergeCell ref="G28:K28"/>
    <mergeCell ref="B5:E6"/>
    <mergeCell ref="B10:E10"/>
    <mergeCell ref="D7:E7"/>
    <mergeCell ref="D8:E8"/>
    <mergeCell ref="G5:I6"/>
    <mergeCell ref="G10:I10"/>
    <mergeCell ref="H16:I16"/>
    <mergeCell ref="H15:I15"/>
    <mergeCell ref="H14:I14"/>
    <mergeCell ref="H13:I13"/>
    <mergeCell ref="H12:I12"/>
    <mergeCell ref="H11:I1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1599-ED7E-DD48-BC90-9ECDA184EE14}">
  <sheetPr>
    <tabColor rgb="FFFFFF00"/>
    <pageSetUpPr fitToPage="1"/>
  </sheetPr>
  <dimension ref="A1:N123"/>
  <sheetViews>
    <sheetView topLeftCell="E10" zoomScaleNormal="100" workbookViewId="0">
      <selection activeCell="C8" sqref="C8"/>
    </sheetView>
  </sheetViews>
  <sheetFormatPr defaultRowHeight="17"/>
  <cols>
    <col min="1" max="1" width="11.08203125" customWidth="1"/>
    <col min="2" max="2" width="14.08203125" customWidth="1"/>
    <col min="3" max="4" width="21.25" customWidth="1"/>
    <col min="5" max="9" width="14.08203125" customWidth="1"/>
    <col min="10" max="10" width="13.75" customWidth="1"/>
    <col min="11" max="11" width="12.1640625" customWidth="1"/>
    <col min="13" max="14" width="8.6640625" hidden="1" customWidth="1"/>
  </cols>
  <sheetData>
    <row r="1" spans="1:14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4" ht="0.6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4" ht="17.5" thickBot="1">
      <c r="A3" s="12"/>
      <c r="B3" s="132" t="s">
        <v>13</v>
      </c>
      <c r="C3" s="198" t="s">
        <v>56</v>
      </c>
      <c r="D3" s="199"/>
      <c r="E3" s="7" t="s">
        <v>10</v>
      </c>
      <c r="F3" s="57">
        <v>61.25</v>
      </c>
      <c r="G3" s="4" t="s">
        <v>9</v>
      </c>
      <c r="H3" s="6">
        <f>MAX('인원 입력 기능'!F:F)</f>
        <v>286950</v>
      </c>
      <c r="I3" s="12"/>
      <c r="J3" s="12"/>
    </row>
    <row r="4" spans="1:14" ht="17.5" thickBot="1">
      <c r="A4" s="12"/>
      <c r="B4" s="136" t="s">
        <v>14</v>
      </c>
      <c r="C4" s="200" t="s">
        <v>31</v>
      </c>
      <c r="D4" s="201"/>
      <c r="E4" s="58" t="s">
        <v>7</v>
      </c>
      <c r="F4" s="5" t="s">
        <v>34</v>
      </c>
      <c r="G4" s="13"/>
      <c r="H4" s="12"/>
      <c r="J4" s="12"/>
    </row>
    <row r="5" spans="1:14" ht="17.5" thickBot="1">
      <c r="A5" s="12"/>
      <c r="B5" s="13"/>
      <c r="C5" s="13"/>
      <c r="D5" s="13"/>
      <c r="E5" s="13"/>
      <c r="F5" s="12"/>
      <c r="G5" s="12"/>
      <c r="H5" s="12"/>
      <c r="I5" s="12"/>
      <c r="J5" s="12"/>
    </row>
    <row r="6" spans="1:14" ht="17.5" thickBot="1">
      <c r="A6" s="12"/>
      <c r="B6" s="4" t="s">
        <v>6</v>
      </c>
      <c r="C6" s="3" t="s">
        <v>5</v>
      </c>
      <c r="D6" s="3" t="s">
        <v>4</v>
      </c>
      <c r="E6" s="3" t="s">
        <v>3</v>
      </c>
      <c r="F6" s="3" t="s">
        <v>2</v>
      </c>
      <c r="G6" s="3" t="s">
        <v>1</v>
      </c>
      <c r="H6" s="2" t="s">
        <v>0</v>
      </c>
      <c r="I6" s="12"/>
      <c r="J6" s="10"/>
      <c r="K6" s="59"/>
    </row>
    <row r="7" spans="1:14">
      <c r="A7" s="12"/>
      <c r="B7" s="1">
        <f>'인원 입력 기능'!B5</f>
        <v>135</v>
      </c>
      <c r="C7" s="61">
        <f t="shared" ref="C7:C70" si="0">IF(ROUND(B7,0)&gt;=$N$7,1,IF(ROUND(B7,0)&gt;=$N$8,2,IF(ROUND(B7,0)&gt;=$N$9,3,IF(ROUND(B7,0)&gt;=$N$10,4,IF(ROUND(B7,0)&gt;=$N$11,5,IF(ROUND(B7,0)&gt;=$N$12,6,IF(ROUND(B7,0)&gt;=$N$13,7,IF(ROUND(B7,0)&gt;=$N$14,8,9))))))))</f>
        <v>1</v>
      </c>
      <c r="D7" s="72">
        <f>ROUND(100*(1-(0+G7)/2/$H$3),2)</f>
        <v>99.63</v>
      </c>
      <c r="E7" s="73">
        <f>'인원 입력 기능'!E5</f>
        <v>2111</v>
      </c>
      <c r="F7" s="74" t="str">
        <f>IF(ROUND(E7*100/$H$3,2)&gt;0,ROUND(E7*100/$H$3,2),IF(ROUND(E7*100/$H$3,3)&gt;0,ROUND(E7*100/$H$3,3),IF(ROUND(E7*100/$H$3,4)&gt;0,ROUND(E7*100/$H$3,4),IF(ROUND(E7*100/$H$3,5)&gt;0,ROUND(E7*100/$H$3,5),0))))&amp;"%"</f>
        <v>0.74%</v>
      </c>
      <c r="G7" s="75">
        <f>E7</f>
        <v>2111</v>
      </c>
      <c r="H7" s="76" t="str">
        <f t="shared" ref="H7:H70" si="1">ROUND(G7*100/$H$3,2)&amp;"%"</f>
        <v>0.74%</v>
      </c>
      <c r="I7" s="12"/>
      <c r="J7" s="12"/>
      <c r="K7" s="18"/>
      <c r="M7" s="18">
        <v>1</v>
      </c>
      <c r="N7" s="141">
        <v>130</v>
      </c>
    </row>
    <row r="8" spans="1:14">
      <c r="A8" s="12"/>
      <c r="B8" s="51">
        <f>'인원 입력 기능'!B6</f>
        <v>133</v>
      </c>
      <c r="C8" s="47">
        <f t="shared" ref="C8:C16" si="2">IF(ROUND(B8,0)&gt;=$N$7,1,IF(ROUND(B8,0)&gt;=$N$8,2,IF(ROUND(B8,0)&gt;=$N$9,3,IF(ROUND(B8,0)&gt;=$N$10,4,IF(ROUND(B8,0)&gt;=$N$11,5,IF(ROUND(B8,0)&gt;=$N$12,6,IF(ROUND(B8,0)&gt;=$N$13,7,IF(ROUND(B8,0)&gt;=$N$14,8,9))))))))</f>
        <v>1</v>
      </c>
      <c r="D8" s="62">
        <f>ROUND(100*(1-(G7+G8)/2/$H$3),2)</f>
        <v>98.9</v>
      </c>
      <c r="E8" s="63">
        <f>'인원 입력 기능'!E6</f>
        <v>2088</v>
      </c>
      <c r="F8" s="64" t="str">
        <f t="shared" ref="F8:F16" si="3">IF(ROUND(E8*100/$H$3,2)&gt;0,ROUND(E8*100/$H$3,2),IF(ROUND(E8*100/$H$3,3)&gt;0,ROUND(E8*100/$H$3,3),IF(ROUND(E8*100/$H$3,4)&gt;0,ROUND(E8*100/$H$3,4),IF(ROUND(E8*100/$H$3,5)&gt;0,ROUND(E8*100/$H$3,5),0))))&amp;"%"</f>
        <v>0.73%</v>
      </c>
      <c r="G8" s="9">
        <f>SUM($E$7:E8)</f>
        <v>4199</v>
      </c>
      <c r="H8" s="67" t="str">
        <f t="shared" ref="H8:H16" si="4">ROUND(G8*100/$H$3,2)&amp;"%"</f>
        <v>1.46%</v>
      </c>
      <c r="I8" s="12"/>
      <c r="J8" s="12"/>
      <c r="K8" s="18"/>
      <c r="M8" s="18">
        <v>2</v>
      </c>
      <c r="N8" s="141">
        <v>125</v>
      </c>
    </row>
    <row r="9" spans="1:14">
      <c r="A9" s="12"/>
      <c r="B9" s="51">
        <f>'인원 입력 기능'!B7</f>
        <v>132</v>
      </c>
      <c r="C9" s="47">
        <f t="shared" si="2"/>
        <v>1</v>
      </c>
      <c r="D9" s="62">
        <f t="shared" ref="D9:D72" si="5">ROUND(100*(1-(G8+G9)/2/$H$3),2)</f>
        <v>98.05</v>
      </c>
      <c r="E9" s="63">
        <f>'인원 입력 기능'!E7</f>
        <v>2765</v>
      </c>
      <c r="F9" s="64" t="str">
        <f t="shared" si="3"/>
        <v>0.96%</v>
      </c>
      <c r="G9" s="9">
        <f>SUM($E$7:E9)</f>
        <v>6964</v>
      </c>
      <c r="H9" s="67" t="str">
        <f t="shared" si="4"/>
        <v>2.43%</v>
      </c>
      <c r="I9" s="12"/>
      <c r="J9" s="12"/>
      <c r="K9" s="18"/>
      <c r="M9" s="18">
        <v>3</v>
      </c>
      <c r="N9" s="141">
        <v>117</v>
      </c>
    </row>
    <row r="10" spans="1:14">
      <c r="A10" s="12"/>
      <c r="B10" s="51">
        <f>'인원 입력 기능'!B8</f>
        <v>131</v>
      </c>
      <c r="C10" s="47">
        <f t="shared" si="2"/>
        <v>1</v>
      </c>
      <c r="D10" s="62">
        <f t="shared" si="5"/>
        <v>97.31</v>
      </c>
      <c r="E10" s="63">
        <f>'인원 입력 기능'!E8</f>
        <v>1498</v>
      </c>
      <c r="F10" s="64" t="str">
        <f t="shared" si="3"/>
        <v>0.52%</v>
      </c>
      <c r="G10" s="9">
        <f>SUM($E$7:E10)</f>
        <v>8462</v>
      </c>
      <c r="H10" s="67" t="str">
        <f t="shared" si="4"/>
        <v>2.95%</v>
      </c>
      <c r="I10" s="12"/>
      <c r="J10" s="12"/>
      <c r="K10" s="18"/>
      <c r="M10" s="18">
        <v>4</v>
      </c>
      <c r="N10" s="141">
        <v>108</v>
      </c>
    </row>
    <row r="11" spans="1:14">
      <c r="A11" s="12"/>
      <c r="B11" s="51">
        <f>'인원 입력 기능'!B9</f>
        <v>130</v>
      </c>
      <c r="C11" s="47">
        <f t="shared" si="2"/>
        <v>1</v>
      </c>
      <c r="D11" s="62">
        <f t="shared" si="5"/>
        <v>96.22</v>
      </c>
      <c r="E11" s="63">
        <f>'인원 입력 기능'!E9</f>
        <v>4763</v>
      </c>
      <c r="F11" s="64" t="str">
        <f t="shared" si="3"/>
        <v>1.66%</v>
      </c>
      <c r="G11" s="9">
        <f>SUM($E$7:E11)</f>
        <v>13225</v>
      </c>
      <c r="H11" s="67" t="str">
        <f t="shared" si="4"/>
        <v>4.61%</v>
      </c>
      <c r="I11" s="12"/>
      <c r="J11" s="12"/>
      <c r="K11" s="18"/>
      <c r="M11" s="18">
        <v>5</v>
      </c>
      <c r="N11" s="141">
        <v>96</v>
      </c>
    </row>
    <row r="12" spans="1:14">
      <c r="A12" s="12"/>
      <c r="B12" s="51">
        <f>'인원 입력 기능'!B10</f>
        <v>129</v>
      </c>
      <c r="C12" s="47">
        <f t="shared" si="2"/>
        <v>2</v>
      </c>
      <c r="D12" s="62">
        <f t="shared" si="5"/>
        <v>94.86</v>
      </c>
      <c r="E12" s="63">
        <f>'인원 입력 기능'!E10</f>
        <v>3076</v>
      </c>
      <c r="F12" s="64" t="str">
        <f t="shared" si="3"/>
        <v>1.07%</v>
      </c>
      <c r="G12" s="9">
        <f>SUM($E$7:E12)</f>
        <v>16301</v>
      </c>
      <c r="H12" s="67" t="str">
        <f t="shared" si="4"/>
        <v>5.68%</v>
      </c>
      <c r="I12" s="12"/>
      <c r="J12" s="12"/>
      <c r="K12" s="18"/>
      <c r="M12" s="18">
        <v>6</v>
      </c>
      <c r="N12" s="141">
        <v>83</v>
      </c>
    </row>
    <row r="13" spans="1:14">
      <c r="A13" s="12"/>
      <c r="B13" s="51">
        <f>'인원 입력 기능'!B11</f>
        <v>128</v>
      </c>
      <c r="C13" s="47">
        <f t="shared" si="2"/>
        <v>2</v>
      </c>
      <c r="D13" s="62">
        <f t="shared" si="5"/>
        <v>93.55</v>
      </c>
      <c r="E13" s="63">
        <f>'인원 입력 기능'!E11</f>
        <v>4398</v>
      </c>
      <c r="F13" s="64" t="str">
        <f t="shared" si="3"/>
        <v>1.53%</v>
      </c>
      <c r="G13" s="9">
        <f>SUM($E$7:E13)</f>
        <v>20699</v>
      </c>
      <c r="H13" s="67" t="str">
        <f t="shared" si="4"/>
        <v>7.21%</v>
      </c>
      <c r="I13" s="12"/>
      <c r="J13" s="12"/>
      <c r="K13" s="18"/>
      <c r="M13" s="18">
        <v>7</v>
      </c>
      <c r="N13" s="141">
        <v>71</v>
      </c>
    </row>
    <row r="14" spans="1:14">
      <c r="A14" s="12"/>
      <c r="B14" s="51">
        <f>'인원 입력 기능'!B12</f>
        <v>127</v>
      </c>
      <c r="C14" s="47">
        <f t="shared" si="2"/>
        <v>2</v>
      </c>
      <c r="D14" s="62">
        <f t="shared" si="5"/>
        <v>92.21</v>
      </c>
      <c r="E14" s="63">
        <f>'인원 입력 기능'!E12</f>
        <v>3316</v>
      </c>
      <c r="F14" s="64" t="str">
        <f t="shared" si="3"/>
        <v>1.16%</v>
      </c>
      <c r="G14" s="9">
        <f>SUM($E$7:E14)</f>
        <v>24015</v>
      </c>
      <c r="H14" s="67" t="str">
        <f t="shared" si="4"/>
        <v>8.37%</v>
      </c>
      <c r="I14" s="12"/>
      <c r="J14" s="12"/>
      <c r="K14" s="18"/>
      <c r="M14" s="18">
        <v>8</v>
      </c>
      <c r="N14" s="141">
        <v>65</v>
      </c>
    </row>
    <row r="15" spans="1:14">
      <c r="A15" s="12"/>
      <c r="B15" s="51">
        <f>'인원 입력 기능'!B13</f>
        <v>126</v>
      </c>
      <c r="C15" s="47">
        <f t="shared" si="2"/>
        <v>2</v>
      </c>
      <c r="D15" s="62">
        <f t="shared" si="5"/>
        <v>90.86</v>
      </c>
      <c r="E15" s="63">
        <f>'인원 입력 기능'!E13</f>
        <v>4396</v>
      </c>
      <c r="F15" s="64" t="str">
        <f t="shared" si="3"/>
        <v>1.53%</v>
      </c>
      <c r="G15" s="9">
        <f>SUM($E$7:E15)</f>
        <v>28411</v>
      </c>
      <c r="H15" s="67" t="str">
        <f t="shared" si="4"/>
        <v>9.9%</v>
      </c>
      <c r="I15" s="12"/>
      <c r="J15" s="12"/>
      <c r="K15" s="18"/>
      <c r="M15" s="18">
        <v>9</v>
      </c>
      <c r="N15" s="141">
        <v>48</v>
      </c>
    </row>
    <row r="16" spans="1:14">
      <c r="A16" s="12"/>
      <c r="B16" s="51">
        <f>'인원 입력 기능'!B14</f>
        <v>125</v>
      </c>
      <c r="C16" s="47">
        <f t="shared" si="2"/>
        <v>2</v>
      </c>
      <c r="D16" s="62">
        <f t="shared" si="5"/>
        <v>89.33</v>
      </c>
      <c r="E16" s="63">
        <f>'인원 입력 기능'!E14</f>
        <v>4424</v>
      </c>
      <c r="F16" s="64" t="str">
        <f t="shared" si="3"/>
        <v>1.54%</v>
      </c>
      <c r="G16" s="9">
        <f>SUM($E$7:E16)</f>
        <v>32835</v>
      </c>
      <c r="H16" s="67" t="str">
        <f t="shared" si="4"/>
        <v>11.44%</v>
      </c>
      <c r="I16" s="12"/>
      <c r="J16" s="12"/>
      <c r="K16" s="18"/>
    </row>
    <row r="17" spans="1:11">
      <c r="A17" s="12"/>
      <c r="B17" s="51">
        <f>'인원 입력 기능'!B15</f>
        <v>124</v>
      </c>
      <c r="C17" s="47">
        <f t="shared" si="0"/>
        <v>3</v>
      </c>
      <c r="D17" s="62">
        <f t="shared" si="5"/>
        <v>87.83</v>
      </c>
      <c r="E17" s="63">
        <f>'인원 입력 기능'!E15</f>
        <v>4164</v>
      </c>
      <c r="F17" s="64" t="str">
        <f t="shared" ref="F17:F73" si="6">IF(ROUND(E17*100/$H$3,2)&gt;0,ROUND(E17*100/$H$3,2),IF(ROUND(E17*100/$H$3,3)&gt;0,ROUND(E17*100/$H$3,3),IF(ROUND(E17*100/$H$3,4)&gt;0,ROUND(E17*100/$H$3,4),IF(ROUND(E17*100/$H$3,5)&gt;0,ROUND(E17*100/$H$3,5),0))))&amp;"%"</f>
        <v>1.45%</v>
      </c>
      <c r="G17" s="9">
        <f>SUM($E$7:E17)</f>
        <v>36999</v>
      </c>
      <c r="H17" s="67" t="str">
        <f t="shared" si="1"/>
        <v>12.89%</v>
      </c>
      <c r="I17" s="12"/>
      <c r="J17" s="12"/>
      <c r="K17" s="18"/>
    </row>
    <row r="18" spans="1:11">
      <c r="A18" s="12"/>
      <c r="B18" s="51">
        <f>'인원 입력 기능'!B16</f>
        <v>123</v>
      </c>
      <c r="C18" s="47">
        <f t="shared" si="0"/>
        <v>3</v>
      </c>
      <c r="D18" s="62">
        <f t="shared" si="5"/>
        <v>86.26</v>
      </c>
      <c r="E18" s="63">
        <f>'인원 입력 기능'!E16</f>
        <v>4868</v>
      </c>
      <c r="F18" s="64" t="str">
        <f t="shared" si="6"/>
        <v>1.7%</v>
      </c>
      <c r="G18" s="9">
        <f>SUM($E$7:E18)</f>
        <v>41867</v>
      </c>
      <c r="H18" s="67" t="str">
        <f t="shared" si="1"/>
        <v>14.59%</v>
      </c>
      <c r="I18" s="12"/>
      <c r="J18" s="12"/>
      <c r="K18" s="18"/>
    </row>
    <row r="19" spans="1:11">
      <c r="A19" s="12"/>
      <c r="B19" s="51">
        <f>'인원 입력 기능'!B17</f>
        <v>122</v>
      </c>
      <c r="C19" s="47">
        <f t="shared" si="0"/>
        <v>3</v>
      </c>
      <c r="D19" s="62">
        <f t="shared" si="5"/>
        <v>84.54</v>
      </c>
      <c r="E19" s="63">
        <f>'인원 입력 기능'!E17</f>
        <v>5019</v>
      </c>
      <c r="F19" s="64" t="str">
        <f t="shared" si="6"/>
        <v>1.75%</v>
      </c>
      <c r="G19" s="9">
        <f>SUM($E$7:E19)</f>
        <v>46886</v>
      </c>
      <c r="H19" s="67" t="str">
        <f t="shared" si="1"/>
        <v>16.34%</v>
      </c>
      <c r="I19" s="12"/>
      <c r="J19" s="12"/>
      <c r="K19" s="18"/>
    </row>
    <row r="20" spans="1:11">
      <c r="A20" s="12"/>
      <c r="B20" s="51">
        <f>'인원 입력 기능'!B18</f>
        <v>121</v>
      </c>
      <c r="C20" s="47">
        <f t="shared" si="0"/>
        <v>3</v>
      </c>
      <c r="D20" s="62">
        <f t="shared" si="5"/>
        <v>82.87</v>
      </c>
      <c r="E20" s="63">
        <f>'인원 입력 기능'!E18</f>
        <v>4527</v>
      </c>
      <c r="F20" s="64" t="str">
        <f t="shared" si="6"/>
        <v>1.58%</v>
      </c>
      <c r="G20" s="9">
        <f>SUM($E$7:E20)</f>
        <v>51413</v>
      </c>
      <c r="H20" s="67" t="str">
        <f t="shared" si="1"/>
        <v>17.92%</v>
      </c>
      <c r="I20" s="12"/>
      <c r="J20" s="12"/>
      <c r="K20" s="18"/>
    </row>
    <row r="21" spans="1:11">
      <c r="A21" s="12"/>
      <c r="B21" s="51">
        <f>'인원 입력 기능'!B19</f>
        <v>120</v>
      </c>
      <c r="C21" s="47">
        <f t="shared" si="0"/>
        <v>3</v>
      </c>
      <c r="D21" s="62">
        <f t="shared" si="5"/>
        <v>81.27</v>
      </c>
      <c r="E21" s="63">
        <f>'인원 입력 기능'!E19</f>
        <v>4671</v>
      </c>
      <c r="F21" s="64" t="str">
        <f t="shared" si="6"/>
        <v>1.63%</v>
      </c>
      <c r="G21" s="9">
        <f>SUM($E$7:E21)</f>
        <v>56084</v>
      </c>
      <c r="H21" s="67" t="str">
        <f t="shared" si="1"/>
        <v>19.54%</v>
      </c>
      <c r="I21" s="12"/>
      <c r="J21" s="12"/>
      <c r="K21" s="18"/>
    </row>
    <row r="22" spans="1:11">
      <c r="A22" s="12"/>
      <c r="B22" s="51">
        <f>'인원 입력 기능'!B20</f>
        <v>119</v>
      </c>
      <c r="C22" s="47">
        <f t="shared" si="0"/>
        <v>3</v>
      </c>
      <c r="D22" s="62">
        <f t="shared" si="5"/>
        <v>79.599999999999994</v>
      </c>
      <c r="E22" s="63">
        <f>'인원 입력 기능'!E20</f>
        <v>4927</v>
      </c>
      <c r="F22" s="64" t="str">
        <f t="shared" si="6"/>
        <v>1.72%</v>
      </c>
      <c r="G22" s="9">
        <f>SUM($E$7:E22)</f>
        <v>61011</v>
      </c>
      <c r="H22" s="67" t="str">
        <f t="shared" si="1"/>
        <v>21.26%</v>
      </c>
      <c r="I22" s="12"/>
      <c r="J22" s="12"/>
      <c r="K22" s="18"/>
    </row>
    <row r="23" spans="1:11">
      <c r="A23" s="12"/>
      <c r="B23" s="51">
        <f>'인원 입력 기능'!B21</f>
        <v>118</v>
      </c>
      <c r="C23" s="47">
        <f t="shared" si="0"/>
        <v>3</v>
      </c>
      <c r="D23" s="62">
        <f t="shared" si="5"/>
        <v>77.91</v>
      </c>
      <c r="E23" s="63">
        <f>'인원 입력 기능'!E21</f>
        <v>4755</v>
      </c>
      <c r="F23" s="64" t="str">
        <f t="shared" si="6"/>
        <v>1.66%</v>
      </c>
      <c r="G23" s="9">
        <f>SUM($E$7:E23)</f>
        <v>65766</v>
      </c>
      <c r="H23" s="67" t="str">
        <f t="shared" si="1"/>
        <v>22.92%</v>
      </c>
      <c r="I23" s="12"/>
      <c r="J23" s="12"/>
      <c r="K23" s="18"/>
    </row>
    <row r="24" spans="1:11">
      <c r="A24" s="12"/>
      <c r="B24" s="51">
        <f>'인원 입력 기능'!B22</f>
        <v>117</v>
      </c>
      <c r="C24" s="47">
        <f t="shared" si="0"/>
        <v>3</v>
      </c>
      <c r="D24" s="62">
        <f t="shared" si="5"/>
        <v>76.12</v>
      </c>
      <c r="E24" s="63">
        <f>'인원 입력 기능'!E22</f>
        <v>5514</v>
      </c>
      <c r="F24" s="64" t="str">
        <f t="shared" si="6"/>
        <v>1.92%</v>
      </c>
      <c r="G24" s="9">
        <f>SUM($E$7:E24)</f>
        <v>71280</v>
      </c>
      <c r="H24" s="67" t="str">
        <f t="shared" si="1"/>
        <v>24.84%</v>
      </c>
      <c r="I24" s="12"/>
      <c r="J24" s="12"/>
      <c r="K24" s="18"/>
    </row>
    <row r="25" spans="1:11">
      <c r="A25" s="12"/>
      <c r="B25" s="51">
        <f>'인원 입력 기능'!B23</f>
        <v>116</v>
      </c>
      <c r="C25" s="47">
        <f t="shared" si="0"/>
        <v>4</v>
      </c>
      <c r="D25" s="62">
        <f t="shared" si="5"/>
        <v>74.37</v>
      </c>
      <c r="E25" s="63">
        <f>'인원 입력 기능'!E23</f>
        <v>4553</v>
      </c>
      <c r="F25" s="64" t="str">
        <f t="shared" si="6"/>
        <v>1.59%</v>
      </c>
      <c r="G25" s="9">
        <f>SUM($E$7:E25)</f>
        <v>75833</v>
      </c>
      <c r="H25" s="67" t="str">
        <f t="shared" si="1"/>
        <v>26.43%</v>
      </c>
      <c r="I25" s="12"/>
      <c r="J25" s="12"/>
      <c r="K25" s="18"/>
    </row>
    <row r="26" spans="1:11">
      <c r="A26" s="12"/>
      <c r="B26" s="51">
        <f>'인원 입력 기능'!B24</f>
        <v>115</v>
      </c>
      <c r="C26" s="47">
        <f t="shared" si="0"/>
        <v>4</v>
      </c>
      <c r="D26" s="62">
        <f t="shared" si="5"/>
        <v>72.72</v>
      </c>
      <c r="E26" s="63">
        <f>'인원 입력 기능'!E24</f>
        <v>4902</v>
      </c>
      <c r="F26" s="64" t="str">
        <f t="shared" si="6"/>
        <v>1.71%</v>
      </c>
      <c r="G26" s="9">
        <f>SUM($E$7:E26)</f>
        <v>80735</v>
      </c>
      <c r="H26" s="67" t="str">
        <f t="shared" si="1"/>
        <v>28.14%</v>
      </c>
      <c r="I26" s="12"/>
      <c r="J26" s="12"/>
      <c r="K26" s="18"/>
    </row>
    <row r="27" spans="1:11">
      <c r="A27" s="12"/>
      <c r="B27" s="51">
        <f>'인원 입력 기능'!B25</f>
        <v>114</v>
      </c>
      <c r="C27" s="47">
        <f t="shared" si="0"/>
        <v>4</v>
      </c>
      <c r="D27" s="62">
        <f t="shared" si="5"/>
        <v>70.86</v>
      </c>
      <c r="E27" s="63">
        <f>'인원 입력 기능'!E25</f>
        <v>5746</v>
      </c>
      <c r="F27" s="64" t="str">
        <f t="shared" si="6"/>
        <v>2%</v>
      </c>
      <c r="G27" s="9">
        <f>SUM($E$7:E27)</f>
        <v>86481</v>
      </c>
      <c r="H27" s="67" t="str">
        <f t="shared" si="1"/>
        <v>30.14%</v>
      </c>
      <c r="I27" s="12"/>
      <c r="J27" s="12"/>
      <c r="K27" s="18"/>
    </row>
    <row r="28" spans="1:11">
      <c r="A28" s="12"/>
      <c r="B28" s="51">
        <f>'인원 입력 기능'!B26</f>
        <v>113</v>
      </c>
      <c r="C28" s="47">
        <f t="shared" si="0"/>
        <v>4</v>
      </c>
      <c r="D28" s="62">
        <f t="shared" si="5"/>
        <v>69.069999999999993</v>
      </c>
      <c r="E28" s="63">
        <f>'인원 입력 기능'!E26</f>
        <v>4546</v>
      </c>
      <c r="F28" s="64" t="str">
        <f t="shared" si="6"/>
        <v>1.58%</v>
      </c>
      <c r="G28" s="9">
        <f>SUM($E$7:E28)</f>
        <v>91027</v>
      </c>
      <c r="H28" s="67" t="str">
        <f t="shared" si="1"/>
        <v>31.72%</v>
      </c>
      <c r="I28" s="12"/>
      <c r="J28" s="12"/>
      <c r="K28" s="18"/>
    </row>
    <row r="29" spans="1:11">
      <c r="A29" s="12"/>
      <c r="B29" s="51">
        <f>'인원 입력 기능'!B27</f>
        <v>112</v>
      </c>
      <c r="C29" s="47">
        <f t="shared" si="0"/>
        <v>4</v>
      </c>
      <c r="D29" s="62">
        <f t="shared" si="5"/>
        <v>67.349999999999994</v>
      </c>
      <c r="E29" s="63">
        <f>'인원 입력 기능'!E27</f>
        <v>5300</v>
      </c>
      <c r="F29" s="64" t="str">
        <f t="shared" si="6"/>
        <v>1.85%</v>
      </c>
      <c r="G29" s="9">
        <f>SUM($E$7:E29)</f>
        <v>96327</v>
      </c>
      <c r="H29" s="67" t="str">
        <f t="shared" si="1"/>
        <v>33.57%</v>
      </c>
      <c r="I29" s="12"/>
      <c r="J29" s="12"/>
      <c r="K29" s="18"/>
    </row>
    <row r="30" spans="1:11">
      <c r="A30" s="12"/>
      <c r="B30" s="51">
        <f>'인원 입력 기능'!B28</f>
        <v>111</v>
      </c>
      <c r="C30" s="47">
        <f t="shared" si="0"/>
        <v>4</v>
      </c>
      <c r="D30" s="62">
        <f t="shared" si="5"/>
        <v>65.489999999999995</v>
      </c>
      <c r="E30" s="63">
        <f>'인원 입력 기능'!E28</f>
        <v>5411</v>
      </c>
      <c r="F30" s="64" t="str">
        <f t="shared" si="6"/>
        <v>1.89%</v>
      </c>
      <c r="G30" s="9">
        <f>SUM($E$7:E30)</f>
        <v>101738</v>
      </c>
      <c r="H30" s="67" t="str">
        <f t="shared" si="1"/>
        <v>35.45%</v>
      </c>
      <c r="I30" s="12"/>
      <c r="J30" s="12"/>
      <c r="K30" s="18"/>
    </row>
    <row r="31" spans="1:11">
      <c r="A31" s="12"/>
      <c r="B31" s="51">
        <f>'인원 입력 기능'!B29</f>
        <v>110</v>
      </c>
      <c r="C31" s="47">
        <f t="shared" si="0"/>
        <v>4</v>
      </c>
      <c r="D31" s="62">
        <f t="shared" si="5"/>
        <v>63.64</v>
      </c>
      <c r="E31" s="63">
        <f>'인원 입력 기능'!E29</f>
        <v>5188</v>
      </c>
      <c r="F31" s="64" t="str">
        <f t="shared" si="6"/>
        <v>1.81%</v>
      </c>
      <c r="G31" s="9">
        <f>SUM($E$7:E31)</f>
        <v>106926</v>
      </c>
      <c r="H31" s="67" t="str">
        <f t="shared" si="1"/>
        <v>37.26%</v>
      </c>
      <c r="I31" s="12"/>
      <c r="J31" s="12"/>
      <c r="K31" s="18"/>
    </row>
    <row r="32" spans="1:11">
      <c r="A32" s="12"/>
      <c r="B32" s="51">
        <f>'인원 입력 기능'!B30</f>
        <v>109</v>
      </c>
      <c r="C32" s="47">
        <f t="shared" si="0"/>
        <v>4</v>
      </c>
      <c r="D32" s="62">
        <f t="shared" si="5"/>
        <v>61.83</v>
      </c>
      <c r="E32" s="63">
        <f>'인원 입력 기능'!E30</f>
        <v>5188</v>
      </c>
      <c r="F32" s="64" t="str">
        <f t="shared" si="6"/>
        <v>1.81%</v>
      </c>
      <c r="G32" s="9">
        <f>SUM($E$7:E32)</f>
        <v>112114</v>
      </c>
      <c r="H32" s="67" t="str">
        <f t="shared" si="1"/>
        <v>39.07%</v>
      </c>
      <c r="I32" s="12"/>
      <c r="J32" s="12"/>
      <c r="K32" s="18"/>
    </row>
    <row r="33" spans="1:11">
      <c r="A33" s="12"/>
      <c r="B33" s="51">
        <f>'인원 입력 기능'!B31</f>
        <v>108</v>
      </c>
      <c r="C33" s="47">
        <f t="shared" si="0"/>
        <v>4</v>
      </c>
      <c r="D33" s="62">
        <f t="shared" si="5"/>
        <v>60.09</v>
      </c>
      <c r="E33" s="63">
        <f>'인원 입력 기능'!E31</f>
        <v>4818</v>
      </c>
      <c r="F33" s="64" t="str">
        <f t="shared" si="6"/>
        <v>1.68%</v>
      </c>
      <c r="G33" s="9">
        <f>SUM($E$7:E33)</f>
        <v>116932</v>
      </c>
      <c r="H33" s="67" t="str">
        <f t="shared" si="1"/>
        <v>40.75%</v>
      </c>
      <c r="I33" s="12"/>
      <c r="J33" s="12"/>
      <c r="K33" s="18"/>
    </row>
    <row r="34" spans="1:11">
      <c r="A34" s="12"/>
      <c r="B34" s="51">
        <f>'인원 입력 기능'!B32</f>
        <v>107</v>
      </c>
      <c r="C34" s="47">
        <f t="shared" si="0"/>
        <v>5</v>
      </c>
      <c r="D34" s="62">
        <f t="shared" si="5"/>
        <v>58.36</v>
      </c>
      <c r="E34" s="63">
        <f>'인원 입력 기능'!E32</f>
        <v>5083</v>
      </c>
      <c r="F34" s="64" t="str">
        <f t="shared" si="6"/>
        <v>1.77%</v>
      </c>
      <c r="G34" s="9">
        <f>SUM($E$7:E34)</f>
        <v>122015</v>
      </c>
      <c r="H34" s="67" t="str">
        <f t="shared" si="1"/>
        <v>42.52%</v>
      </c>
      <c r="I34" s="12"/>
      <c r="J34" s="12"/>
      <c r="K34" s="18"/>
    </row>
    <row r="35" spans="1:11">
      <c r="A35" s="12"/>
      <c r="B35" s="51">
        <f>'인원 입력 기능'!B33</f>
        <v>106</v>
      </c>
      <c r="C35" s="47">
        <f t="shared" si="0"/>
        <v>5</v>
      </c>
      <c r="D35" s="62">
        <f t="shared" si="5"/>
        <v>56.56</v>
      </c>
      <c r="E35" s="63">
        <f>'인원 입력 기능'!E33</f>
        <v>5299</v>
      </c>
      <c r="F35" s="64" t="str">
        <f t="shared" si="6"/>
        <v>1.85%</v>
      </c>
      <c r="G35" s="9">
        <f>SUM($E$7:E35)</f>
        <v>127314</v>
      </c>
      <c r="H35" s="67" t="str">
        <f t="shared" si="1"/>
        <v>44.37%</v>
      </c>
      <c r="I35" s="12"/>
      <c r="J35" s="12"/>
      <c r="K35" s="18"/>
    </row>
    <row r="36" spans="1:11">
      <c r="A36" s="12"/>
      <c r="B36" s="51">
        <f>'인원 입력 기능'!B34</f>
        <v>105</v>
      </c>
      <c r="C36" s="47">
        <f t="shared" si="0"/>
        <v>5</v>
      </c>
      <c r="D36" s="62">
        <f t="shared" si="5"/>
        <v>54.79</v>
      </c>
      <c r="E36" s="63">
        <f>'인원 입력 기능'!E34</f>
        <v>4852</v>
      </c>
      <c r="F36" s="64" t="str">
        <f t="shared" si="6"/>
        <v>1.69%</v>
      </c>
      <c r="G36" s="9">
        <f>SUM($E$7:E36)</f>
        <v>132166</v>
      </c>
      <c r="H36" s="67" t="str">
        <f t="shared" si="1"/>
        <v>46.06%</v>
      </c>
      <c r="I36" s="12"/>
      <c r="J36" s="12"/>
      <c r="K36" s="18"/>
    </row>
    <row r="37" spans="1:11">
      <c r="A37" s="12"/>
      <c r="B37" s="51">
        <f>'인원 입력 기능'!B35</f>
        <v>104</v>
      </c>
      <c r="C37" s="47">
        <f t="shared" si="0"/>
        <v>5</v>
      </c>
      <c r="D37" s="62">
        <f t="shared" si="5"/>
        <v>53.1</v>
      </c>
      <c r="E37" s="63">
        <f>'인원 입력 기능'!E35</f>
        <v>4824</v>
      </c>
      <c r="F37" s="64" t="str">
        <f t="shared" si="6"/>
        <v>1.68%</v>
      </c>
      <c r="G37" s="9">
        <f>SUM($E$7:E37)</f>
        <v>136990</v>
      </c>
      <c r="H37" s="67" t="str">
        <f t="shared" si="1"/>
        <v>47.74%</v>
      </c>
      <c r="I37" s="12"/>
      <c r="J37" s="12"/>
      <c r="K37" s="18"/>
    </row>
    <row r="38" spans="1:11">
      <c r="A38" s="12"/>
      <c r="B38" s="51">
        <f>'인원 입력 기능'!B36</f>
        <v>103</v>
      </c>
      <c r="C38" s="47">
        <f t="shared" si="0"/>
        <v>5</v>
      </c>
      <c r="D38" s="62">
        <f t="shared" si="5"/>
        <v>51.37</v>
      </c>
      <c r="E38" s="63">
        <f>'인원 입력 기능'!E36</f>
        <v>5099</v>
      </c>
      <c r="F38" s="64" t="str">
        <f t="shared" si="6"/>
        <v>1.78%</v>
      </c>
      <c r="G38" s="9">
        <f>SUM($E$7:E38)</f>
        <v>142089</v>
      </c>
      <c r="H38" s="67" t="str">
        <f t="shared" si="1"/>
        <v>49.52%</v>
      </c>
      <c r="I38" s="12"/>
      <c r="J38" s="12"/>
      <c r="K38" s="18"/>
    </row>
    <row r="39" spans="1:11">
      <c r="A39" s="12"/>
      <c r="B39" s="51">
        <f>'인원 입력 기능'!B37</f>
        <v>102</v>
      </c>
      <c r="C39" s="47">
        <f t="shared" si="0"/>
        <v>5</v>
      </c>
      <c r="D39" s="62">
        <f t="shared" si="5"/>
        <v>49.58</v>
      </c>
      <c r="E39" s="63">
        <f>'인원 입력 기능'!E37</f>
        <v>5174</v>
      </c>
      <c r="F39" s="64" t="str">
        <f t="shared" si="6"/>
        <v>1.8%</v>
      </c>
      <c r="G39" s="9">
        <f>SUM($E$7:E39)</f>
        <v>147263</v>
      </c>
      <c r="H39" s="67" t="str">
        <f t="shared" si="1"/>
        <v>51.32%</v>
      </c>
      <c r="I39" s="12"/>
      <c r="J39" s="12"/>
      <c r="K39" s="18"/>
    </row>
    <row r="40" spans="1:11">
      <c r="A40" s="12"/>
      <c r="B40" s="51">
        <f>'인원 입력 기능'!B38</f>
        <v>101</v>
      </c>
      <c r="C40" s="47">
        <f t="shared" si="0"/>
        <v>5</v>
      </c>
      <c r="D40" s="62">
        <f t="shared" si="5"/>
        <v>47.91</v>
      </c>
      <c r="E40" s="63">
        <f>'인원 입력 기능'!E38</f>
        <v>4439</v>
      </c>
      <c r="F40" s="64" t="str">
        <f t="shared" si="6"/>
        <v>1.55%</v>
      </c>
      <c r="G40" s="9">
        <f>SUM($E$7:E40)</f>
        <v>151702</v>
      </c>
      <c r="H40" s="67" t="str">
        <f t="shared" si="1"/>
        <v>52.87%</v>
      </c>
      <c r="I40" s="12"/>
      <c r="J40" s="12"/>
      <c r="K40" s="18"/>
    </row>
    <row r="41" spans="1:11">
      <c r="A41" s="12"/>
      <c r="B41" s="51">
        <f>'인원 입력 기능'!B39</f>
        <v>100</v>
      </c>
      <c r="C41" s="47">
        <f t="shared" si="0"/>
        <v>5</v>
      </c>
      <c r="D41" s="62">
        <f t="shared" si="5"/>
        <v>46.33</v>
      </c>
      <c r="E41" s="63">
        <f>'인원 입력 기능'!E39</f>
        <v>4617</v>
      </c>
      <c r="F41" s="64" t="str">
        <f t="shared" si="6"/>
        <v>1.61%</v>
      </c>
      <c r="G41" s="9">
        <f>SUM($E$7:E41)</f>
        <v>156319</v>
      </c>
      <c r="H41" s="67" t="str">
        <f t="shared" si="1"/>
        <v>54.48%</v>
      </c>
      <c r="I41" s="12"/>
      <c r="J41" s="12"/>
      <c r="K41" s="18"/>
    </row>
    <row r="42" spans="1:11">
      <c r="A42" s="12"/>
      <c r="B42" s="51">
        <f>'인원 입력 기능'!B40</f>
        <v>99</v>
      </c>
      <c r="C42" s="47">
        <f t="shared" si="0"/>
        <v>5</v>
      </c>
      <c r="D42" s="62">
        <f t="shared" si="5"/>
        <v>44.64</v>
      </c>
      <c r="E42" s="63">
        <f>'인원 입력 기능'!E40</f>
        <v>5081</v>
      </c>
      <c r="F42" s="64" t="str">
        <f t="shared" si="6"/>
        <v>1.77%</v>
      </c>
      <c r="G42" s="9">
        <f>SUM($E$7:E42)</f>
        <v>161400</v>
      </c>
      <c r="H42" s="67" t="str">
        <f t="shared" si="1"/>
        <v>56.25%</v>
      </c>
      <c r="I42" s="12"/>
      <c r="J42" s="12"/>
      <c r="K42" s="18"/>
    </row>
    <row r="43" spans="1:11">
      <c r="A43" s="12"/>
      <c r="B43" s="51">
        <f>'인원 입력 기능'!B41</f>
        <v>98</v>
      </c>
      <c r="C43" s="47">
        <f t="shared" si="0"/>
        <v>5</v>
      </c>
      <c r="D43" s="62">
        <f t="shared" si="5"/>
        <v>42.99</v>
      </c>
      <c r="E43" s="63">
        <f>'인원 입력 기능'!E41</f>
        <v>4402</v>
      </c>
      <c r="F43" s="64" t="str">
        <f t="shared" si="6"/>
        <v>1.53%</v>
      </c>
      <c r="G43" s="9">
        <f>SUM($E$7:E43)</f>
        <v>165802</v>
      </c>
      <c r="H43" s="67" t="str">
        <f t="shared" si="1"/>
        <v>57.78%</v>
      </c>
      <c r="I43" s="12"/>
      <c r="J43" s="12"/>
      <c r="K43" s="18"/>
    </row>
    <row r="44" spans="1:11">
      <c r="A44" s="12"/>
      <c r="B44" s="51">
        <f>'인원 입력 기능'!B42</f>
        <v>97</v>
      </c>
      <c r="C44" s="47">
        <f t="shared" si="0"/>
        <v>5</v>
      </c>
      <c r="D44" s="62">
        <f t="shared" si="5"/>
        <v>41.42</v>
      </c>
      <c r="E44" s="63">
        <f>'인원 입력 기능'!E42</f>
        <v>4598</v>
      </c>
      <c r="F44" s="64" t="str">
        <f t="shared" si="6"/>
        <v>1.6%</v>
      </c>
      <c r="G44" s="9">
        <f>SUM($E$7:E44)</f>
        <v>170400</v>
      </c>
      <c r="H44" s="67" t="str">
        <f t="shared" si="1"/>
        <v>59.38%</v>
      </c>
      <c r="I44" s="12"/>
      <c r="J44" s="12"/>
      <c r="K44" s="18"/>
    </row>
    <row r="45" spans="1:11">
      <c r="A45" s="12"/>
      <c r="B45" s="51">
        <f>'인원 입력 기능'!B43</f>
        <v>96</v>
      </c>
      <c r="C45" s="47">
        <f t="shared" si="0"/>
        <v>5</v>
      </c>
      <c r="D45" s="62">
        <f t="shared" si="5"/>
        <v>39.85</v>
      </c>
      <c r="E45" s="63">
        <f>'인원 입력 기능'!E43</f>
        <v>4394</v>
      </c>
      <c r="F45" s="64" t="str">
        <f t="shared" si="6"/>
        <v>1.53%</v>
      </c>
      <c r="G45" s="9">
        <f>SUM($E$7:E45)</f>
        <v>174794</v>
      </c>
      <c r="H45" s="67" t="str">
        <f t="shared" si="1"/>
        <v>60.91%</v>
      </c>
      <c r="I45" s="12"/>
      <c r="J45" s="12"/>
      <c r="K45" s="18"/>
    </row>
    <row r="46" spans="1:11">
      <c r="A46" s="12"/>
      <c r="B46" s="51">
        <f>'인원 입력 기능'!B44</f>
        <v>95</v>
      </c>
      <c r="C46" s="47">
        <f t="shared" si="0"/>
        <v>6</v>
      </c>
      <c r="D46" s="62">
        <f t="shared" si="5"/>
        <v>38.340000000000003</v>
      </c>
      <c r="E46" s="63">
        <f>'인원 입력 기능'!E44</f>
        <v>4265</v>
      </c>
      <c r="F46" s="64" t="str">
        <f t="shared" si="6"/>
        <v>1.49%</v>
      </c>
      <c r="G46" s="9">
        <f>SUM($E$7:E46)</f>
        <v>179059</v>
      </c>
      <c r="H46" s="67" t="str">
        <f t="shared" si="1"/>
        <v>62.4%</v>
      </c>
      <c r="I46" s="12"/>
      <c r="J46" s="12"/>
      <c r="K46" s="18"/>
    </row>
    <row r="47" spans="1:11">
      <c r="A47" s="12"/>
      <c r="B47" s="51">
        <f>'인원 입력 기능'!B45</f>
        <v>94</v>
      </c>
      <c r="C47" s="47">
        <f t="shared" si="0"/>
        <v>6</v>
      </c>
      <c r="D47" s="62">
        <f t="shared" si="5"/>
        <v>36.82</v>
      </c>
      <c r="E47" s="63">
        <f>'인원 입력 기능'!E45</f>
        <v>4457</v>
      </c>
      <c r="F47" s="64" t="str">
        <f t="shared" si="6"/>
        <v>1.55%</v>
      </c>
      <c r="G47" s="9">
        <f>SUM($E$7:E47)</f>
        <v>183516</v>
      </c>
      <c r="H47" s="67" t="str">
        <f t="shared" si="1"/>
        <v>63.95%</v>
      </c>
      <c r="I47" s="12"/>
      <c r="J47" s="12"/>
      <c r="K47" s="18"/>
    </row>
    <row r="48" spans="1:11">
      <c r="A48" s="12"/>
      <c r="B48" s="51">
        <f>'인원 입력 기능'!B46</f>
        <v>93</v>
      </c>
      <c r="C48" s="47">
        <f t="shared" si="0"/>
        <v>6</v>
      </c>
      <c r="D48" s="62">
        <f t="shared" si="5"/>
        <v>35.409999999999997</v>
      </c>
      <c r="E48" s="63">
        <f>'인원 입력 기능'!E46</f>
        <v>3650</v>
      </c>
      <c r="F48" s="64" t="str">
        <f t="shared" si="6"/>
        <v>1.27%</v>
      </c>
      <c r="G48" s="9">
        <f>SUM($E$7:E48)</f>
        <v>187166</v>
      </c>
      <c r="H48" s="67" t="str">
        <f t="shared" si="1"/>
        <v>65.23%</v>
      </c>
      <c r="I48" s="12"/>
      <c r="J48" s="12"/>
      <c r="K48" s="18"/>
    </row>
    <row r="49" spans="1:11">
      <c r="A49" s="12"/>
      <c r="B49" s="51">
        <f>'인원 입력 기능'!B47</f>
        <v>92</v>
      </c>
      <c r="C49" s="47">
        <f t="shared" si="0"/>
        <v>6</v>
      </c>
      <c r="D49" s="62">
        <f t="shared" si="5"/>
        <v>34.08</v>
      </c>
      <c r="E49" s="63">
        <f>'인원 입력 기능'!E47</f>
        <v>3980</v>
      </c>
      <c r="F49" s="64" t="str">
        <f t="shared" si="6"/>
        <v>1.39%</v>
      </c>
      <c r="G49" s="9">
        <f>SUM($E$7:E49)</f>
        <v>191146</v>
      </c>
      <c r="H49" s="67" t="str">
        <f t="shared" si="1"/>
        <v>66.61%</v>
      </c>
      <c r="I49" s="12"/>
      <c r="J49" s="12"/>
      <c r="K49" s="18"/>
    </row>
    <row r="50" spans="1:11">
      <c r="A50" s="12"/>
      <c r="B50" s="51">
        <f>'인원 입력 기능'!B48</f>
        <v>91</v>
      </c>
      <c r="C50" s="47">
        <f t="shared" si="0"/>
        <v>6</v>
      </c>
      <c r="D50" s="62">
        <f t="shared" si="5"/>
        <v>32.68</v>
      </c>
      <c r="E50" s="63">
        <f>'인원 입력 기능'!E48</f>
        <v>4051</v>
      </c>
      <c r="F50" s="64" t="str">
        <f t="shared" si="6"/>
        <v>1.41%</v>
      </c>
      <c r="G50" s="9">
        <f>SUM($E$7:E50)</f>
        <v>195197</v>
      </c>
      <c r="H50" s="67" t="str">
        <f t="shared" si="1"/>
        <v>68.02%</v>
      </c>
      <c r="I50" s="12"/>
      <c r="J50" s="12"/>
      <c r="K50" s="18"/>
    </row>
    <row r="51" spans="1:11">
      <c r="A51" s="12"/>
      <c r="B51" s="51">
        <f>'인원 입력 기능'!B49</f>
        <v>90</v>
      </c>
      <c r="C51" s="47">
        <f t="shared" si="0"/>
        <v>6</v>
      </c>
      <c r="D51" s="62">
        <f t="shared" si="5"/>
        <v>31.35</v>
      </c>
      <c r="E51" s="63">
        <f>'인원 입력 기능'!E49</f>
        <v>3560</v>
      </c>
      <c r="F51" s="64" t="str">
        <f t="shared" si="6"/>
        <v>1.24%</v>
      </c>
      <c r="G51" s="9">
        <f>SUM($E$7:E51)</f>
        <v>198757</v>
      </c>
      <c r="H51" s="67" t="str">
        <f t="shared" si="1"/>
        <v>69.27%</v>
      </c>
      <c r="I51" s="12"/>
      <c r="J51" s="12"/>
      <c r="K51" s="18"/>
    </row>
    <row r="52" spans="1:11">
      <c r="A52" s="12"/>
      <c r="B52" s="51">
        <f>'인원 입력 기능'!B50</f>
        <v>89</v>
      </c>
      <c r="C52" s="47">
        <f t="shared" si="0"/>
        <v>6</v>
      </c>
      <c r="D52" s="62">
        <f t="shared" si="5"/>
        <v>30.07</v>
      </c>
      <c r="E52" s="63">
        <f>'인원 입력 기능'!E50</f>
        <v>3829</v>
      </c>
      <c r="F52" s="64" t="str">
        <f t="shared" si="6"/>
        <v>1.33%</v>
      </c>
      <c r="G52" s="9">
        <f>SUM($E$7:E52)</f>
        <v>202586</v>
      </c>
      <c r="H52" s="67" t="str">
        <f t="shared" si="1"/>
        <v>70.6%</v>
      </c>
      <c r="I52" s="12"/>
      <c r="J52" s="12"/>
      <c r="K52" s="18"/>
    </row>
    <row r="53" spans="1:11">
      <c r="A53" s="12"/>
      <c r="B53" s="51">
        <f>'인원 입력 기능'!B51</f>
        <v>88</v>
      </c>
      <c r="C53" s="47">
        <f t="shared" si="0"/>
        <v>6</v>
      </c>
      <c r="D53" s="62">
        <f t="shared" si="5"/>
        <v>28.78</v>
      </c>
      <c r="E53" s="63">
        <f>'인원 입력 기능'!E51</f>
        <v>3531</v>
      </c>
      <c r="F53" s="64" t="str">
        <f t="shared" si="6"/>
        <v>1.23%</v>
      </c>
      <c r="G53" s="9">
        <f>SUM($E$7:E53)</f>
        <v>206117</v>
      </c>
      <c r="H53" s="67" t="str">
        <f t="shared" si="1"/>
        <v>71.83%</v>
      </c>
      <c r="I53" s="12"/>
      <c r="J53" s="12"/>
      <c r="K53" s="18"/>
    </row>
    <row r="54" spans="1:11">
      <c r="A54" s="12"/>
      <c r="B54" s="51">
        <f>'인원 입력 기능'!B52</f>
        <v>87</v>
      </c>
      <c r="C54" s="47">
        <f t="shared" si="0"/>
        <v>6</v>
      </c>
      <c r="D54" s="62">
        <f t="shared" si="5"/>
        <v>27.58</v>
      </c>
      <c r="E54" s="63">
        <f>'인원 입력 기능'!E52</f>
        <v>3405</v>
      </c>
      <c r="F54" s="64" t="str">
        <f t="shared" si="6"/>
        <v>1.19%</v>
      </c>
      <c r="G54" s="9">
        <f>SUM($E$7:E54)</f>
        <v>209522</v>
      </c>
      <c r="H54" s="67" t="str">
        <f t="shared" si="1"/>
        <v>73.02%</v>
      </c>
      <c r="I54" s="12"/>
      <c r="J54" s="12"/>
      <c r="K54" s="18"/>
    </row>
    <row r="55" spans="1:11">
      <c r="A55" s="12"/>
      <c r="B55" s="51">
        <f>'인원 입력 기능'!B53</f>
        <v>86</v>
      </c>
      <c r="C55" s="47">
        <f t="shared" si="0"/>
        <v>6</v>
      </c>
      <c r="D55" s="62">
        <f t="shared" si="5"/>
        <v>26.38</v>
      </c>
      <c r="E55" s="63">
        <f>'인원 입력 기능'!E53</f>
        <v>3433</v>
      </c>
      <c r="F55" s="64" t="str">
        <f t="shared" si="6"/>
        <v>1.2%</v>
      </c>
      <c r="G55" s="9">
        <f>SUM($E$7:E55)</f>
        <v>212955</v>
      </c>
      <c r="H55" s="67" t="str">
        <f t="shared" si="1"/>
        <v>74.21%</v>
      </c>
      <c r="I55" s="12"/>
      <c r="J55" s="12"/>
      <c r="K55" s="18"/>
    </row>
    <row r="56" spans="1:11">
      <c r="A56" s="12"/>
      <c r="B56" s="51">
        <f>'인원 입력 기능'!B54</f>
        <v>85</v>
      </c>
      <c r="C56" s="47">
        <f t="shared" si="0"/>
        <v>6</v>
      </c>
      <c r="D56" s="62">
        <f t="shared" si="5"/>
        <v>25.26</v>
      </c>
      <c r="E56" s="63">
        <f>'인원 입력 기능'!E54</f>
        <v>3048</v>
      </c>
      <c r="F56" s="64" t="str">
        <f t="shared" si="6"/>
        <v>1.06%</v>
      </c>
      <c r="G56" s="9">
        <f>SUM($E$7:E56)</f>
        <v>216003</v>
      </c>
      <c r="H56" s="67" t="str">
        <f t="shared" si="1"/>
        <v>75.28%</v>
      </c>
      <c r="I56" s="12"/>
      <c r="J56" s="12"/>
      <c r="K56" s="18"/>
    </row>
    <row r="57" spans="1:11">
      <c r="A57" s="12"/>
      <c r="B57" s="51">
        <f>'인원 입력 기능'!B55</f>
        <v>84</v>
      </c>
      <c r="C57" s="47">
        <f t="shared" si="0"/>
        <v>6</v>
      </c>
      <c r="D57" s="62">
        <f t="shared" si="5"/>
        <v>24.17</v>
      </c>
      <c r="E57" s="63">
        <f>'인원 입력 기능'!E55</f>
        <v>3156</v>
      </c>
      <c r="F57" s="64" t="str">
        <f t="shared" si="6"/>
        <v>1.1%</v>
      </c>
      <c r="G57" s="9">
        <f>SUM($E$7:E57)</f>
        <v>219159</v>
      </c>
      <c r="H57" s="67" t="str">
        <f t="shared" si="1"/>
        <v>76.38%</v>
      </c>
      <c r="I57" s="12"/>
      <c r="J57" s="12"/>
      <c r="K57" s="18"/>
    </row>
    <row r="58" spans="1:11">
      <c r="A58" s="12"/>
      <c r="B58" s="51">
        <f>'인원 입력 기능'!B56</f>
        <v>83</v>
      </c>
      <c r="C58" s="47">
        <f t="shared" si="0"/>
        <v>6</v>
      </c>
      <c r="D58" s="62">
        <f t="shared" si="5"/>
        <v>23.06</v>
      </c>
      <c r="E58" s="63">
        <f>'인원 입력 기능'!E56</f>
        <v>3239</v>
      </c>
      <c r="F58" s="64" t="str">
        <f t="shared" si="6"/>
        <v>1.13%</v>
      </c>
      <c r="G58" s="9">
        <f>SUM($E$7:E58)</f>
        <v>222398</v>
      </c>
      <c r="H58" s="67" t="str">
        <f t="shared" si="1"/>
        <v>77.5%</v>
      </c>
      <c r="I58" s="12"/>
      <c r="J58" s="12"/>
      <c r="K58" s="18"/>
    </row>
    <row r="59" spans="1:11">
      <c r="A59" s="12"/>
      <c r="B59" s="51">
        <f>'인원 입력 기능'!B57</f>
        <v>82</v>
      </c>
      <c r="C59" s="47">
        <f t="shared" si="0"/>
        <v>7</v>
      </c>
      <c r="D59" s="62">
        <f t="shared" si="5"/>
        <v>21.95</v>
      </c>
      <c r="E59" s="63">
        <f>'인원 입력 기능'!E57</f>
        <v>3125</v>
      </c>
      <c r="F59" s="64" t="str">
        <f t="shared" si="6"/>
        <v>1.09%</v>
      </c>
      <c r="G59" s="9">
        <f>SUM($E$7:E59)</f>
        <v>225523</v>
      </c>
      <c r="H59" s="67" t="str">
        <f t="shared" si="1"/>
        <v>78.59%</v>
      </c>
      <c r="I59" s="12"/>
      <c r="J59" s="12"/>
      <c r="K59" s="18"/>
    </row>
    <row r="60" spans="1:11">
      <c r="A60" s="12"/>
      <c r="B60" s="51">
        <f>'인원 입력 기능'!B58</f>
        <v>81</v>
      </c>
      <c r="C60" s="47">
        <f t="shared" si="0"/>
        <v>7</v>
      </c>
      <c r="D60" s="62">
        <f t="shared" si="5"/>
        <v>20.89</v>
      </c>
      <c r="E60" s="63">
        <f>'인원 입력 기능'!E58</f>
        <v>2981</v>
      </c>
      <c r="F60" s="64" t="str">
        <f t="shared" si="6"/>
        <v>1.04%</v>
      </c>
      <c r="G60" s="9">
        <f>SUM($E$7:E60)</f>
        <v>228504</v>
      </c>
      <c r="H60" s="67" t="str">
        <f t="shared" si="1"/>
        <v>79.63%</v>
      </c>
      <c r="I60" s="12"/>
      <c r="J60" s="12"/>
      <c r="K60" s="18"/>
    </row>
    <row r="61" spans="1:11">
      <c r="A61" s="12"/>
      <c r="B61" s="51">
        <f>'인원 입력 기능'!B59</f>
        <v>80</v>
      </c>
      <c r="C61" s="47">
        <f t="shared" si="0"/>
        <v>7</v>
      </c>
      <c r="D61" s="62">
        <f t="shared" si="5"/>
        <v>19.87</v>
      </c>
      <c r="E61" s="63">
        <f>'인원 입력 기능'!E59</f>
        <v>2884</v>
      </c>
      <c r="F61" s="64" t="str">
        <f t="shared" si="6"/>
        <v>1.01%</v>
      </c>
      <c r="G61" s="9">
        <f>SUM($E$7:E61)</f>
        <v>231388</v>
      </c>
      <c r="H61" s="67" t="str">
        <f t="shared" si="1"/>
        <v>80.64%</v>
      </c>
      <c r="I61" s="12"/>
      <c r="J61" s="12"/>
      <c r="K61" s="18"/>
    </row>
    <row r="62" spans="1:11">
      <c r="A62" s="12"/>
      <c r="B62" s="51">
        <f>'인원 입력 기능'!B60</f>
        <v>79</v>
      </c>
      <c r="C62" s="47">
        <f t="shared" si="0"/>
        <v>7</v>
      </c>
      <c r="D62" s="62">
        <f t="shared" si="5"/>
        <v>18.87</v>
      </c>
      <c r="E62" s="63">
        <f>'인원 입력 기능'!E60</f>
        <v>2850</v>
      </c>
      <c r="F62" s="64" t="str">
        <f t="shared" si="6"/>
        <v>0.99%</v>
      </c>
      <c r="G62" s="9">
        <f>SUM($E$7:E62)</f>
        <v>234238</v>
      </c>
      <c r="H62" s="67" t="str">
        <f t="shared" si="1"/>
        <v>81.63%</v>
      </c>
      <c r="I62" s="12"/>
      <c r="J62" s="12"/>
      <c r="K62" s="18"/>
    </row>
    <row r="63" spans="1:11">
      <c r="A63" s="12"/>
      <c r="B63" s="51">
        <f>'인원 입력 기능'!B61</f>
        <v>78</v>
      </c>
      <c r="C63" s="47">
        <f t="shared" si="0"/>
        <v>7</v>
      </c>
      <c r="D63" s="62">
        <f t="shared" si="5"/>
        <v>17.87</v>
      </c>
      <c r="E63" s="63">
        <f>'인원 입력 기능'!E61</f>
        <v>2854</v>
      </c>
      <c r="F63" s="64" t="str">
        <f t="shared" si="6"/>
        <v>0.99%</v>
      </c>
      <c r="G63" s="9">
        <f>SUM($E$7:E63)</f>
        <v>237092</v>
      </c>
      <c r="H63" s="67" t="str">
        <f t="shared" si="1"/>
        <v>82.62%</v>
      </c>
      <c r="I63" s="12"/>
      <c r="J63" s="12"/>
      <c r="K63" s="18"/>
    </row>
    <row r="64" spans="1:11">
      <c r="A64" s="12"/>
      <c r="B64" s="51">
        <f>'인원 입력 기능'!B62</f>
        <v>77</v>
      </c>
      <c r="C64" s="47">
        <f t="shared" si="0"/>
        <v>7</v>
      </c>
      <c r="D64" s="62">
        <f t="shared" si="5"/>
        <v>16.91</v>
      </c>
      <c r="E64" s="63">
        <f>'인원 입력 기능'!E62</f>
        <v>2688</v>
      </c>
      <c r="F64" s="64" t="str">
        <f t="shared" si="6"/>
        <v>0.94%</v>
      </c>
      <c r="G64" s="9">
        <f>SUM($E$7:E64)</f>
        <v>239780</v>
      </c>
      <c r="H64" s="67" t="str">
        <f t="shared" si="1"/>
        <v>83.56%</v>
      </c>
      <c r="I64" s="12"/>
      <c r="J64" s="12"/>
      <c r="K64" s="18"/>
    </row>
    <row r="65" spans="1:11">
      <c r="A65" s="12"/>
      <c r="B65" s="51">
        <f>'인원 입력 기능'!B63</f>
        <v>76</v>
      </c>
      <c r="C65" s="47">
        <f t="shared" si="0"/>
        <v>7</v>
      </c>
      <c r="D65" s="62">
        <f t="shared" si="5"/>
        <v>15.95</v>
      </c>
      <c r="E65" s="63">
        <f>'인원 입력 기능'!E63</f>
        <v>2802</v>
      </c>
      <c r="F65" s="64" t="str">
        <f t="shared" si="6"/>
        <v>0.98%</v>
      </c>
      <c r="G65" s="9">
        <f>SUM($E$7:E65)</f>
        <v>242582</v>
      </c>
      <c r="H65" s="67" t="str">
        <f t="shared" si="1"/>
        <v>84.54%</v>
      </c>
      <c r="I65" s="12"/>
      <c r="J65" s="12"/>
      <c r="K65" s="18"/>
    </row>
    <row r="66" spans="1:11">
      <c r="A66" s="12"/>
      <c r="B66" s="51">
        <f>'인원 입력 기능'!B64</f>
        <v>75</v>
      </c>
      <c r="C66" s="47">
        <f t="shared" si="0"/>
        <v>7</v>
      </c>
      <c r="D66" s="62">
        <f t="shared" si="5"/>
        <v>14.99</v>
      </c>
      <c r="E66" s="63">
        <f>'인원 입력 기능'!E64</f>
        <v>2737</v>
      </c>
      <c r="F66" s="64" t="str">
        <f t="shared" si="6"/>
        <v>0.95%</v>
      </c>
      <c r="G66" s="9">
        <f>SUM($E$7:E66)</f>
        <v>245319</v>
      </c>
      <c r="H66" s="67" t="str">
        <f t="shared" si="1"/>
        <v>85.49%</v>
      </c>
      <c r="I66" s="12"/>
      <c r="J66" s="12"/>
      <c r="K66" s="18"/>
    </row>
    <row r="67" spans="1:11">
      <c r="A67" s="12"/>
      <c r="B67" s="51">
        <f>'인원 입력 기능'!B65</f>
        <v>74</v>
      </c>
      <c r="C67" s="47">
        <f t="shared" si="0"/>
        <v>7</v>
      </c>
      <c r="D67" s="62">
        <f t="shared" si="5"/>
        <v>13.96</v>
      </c>
      <c r="E67" s="63">
        <f>'인원 입력 기능'!E65</f>
        <v>3171</v>
      </c>
      <c r="F67" s="64" t="str">
        <f t="shared" si="6"/>
        <v>1.11%</v>
      </c>
      <c r="G67" s="9">
        <f>SUM($E$7:E67)</f>
        <v>248490</v>
      </c>
      <c r="H67" s="67" t="str">
        <f t="shared" si="1"/>
        <v>86.6%</v>
      </c>
      <c r="I67" s="12"/>
      <c r="J67" s="12"/>
      <c r="K67" s="18"/>
    </row>
    <row r="68" spans="1:11">
      <c r="A68" s="12"/>
      <c r="B68" s="51">
        <f>'인원 입력 기능'!B66</f>
        <v>73</v>
      </c>
      <c r="C68" s="47">
        <f t="shared" si="0"/>
        <v>7</v>
      </c>
      <c r="D68" s="62">
        <f t="shared" si="5"/>
        <v>12.92</v>
      </c>
      <c r="E68" s="63">
        <f>'인원 입력 기능'!E66</f>
        <v>2753</v>
      </c>
      <c r="F68" s="64" t="str">
        <f t="shared" si="6"/>
        <v>0.96%</v>
      </c>
      <c r="G68" s="9">
        <f>SUM($E$7:E68)</f>
        <v>251243</v>
      </c>
      <c r="H68" s="67" t="str">
        <f t="shared" si="1"/>
        <v>87.56%</v>
      </c>
      <c r="I68" s="12"/>
      <c r="J68" s="12"/>
      <c r="K68" s="18"/>
    </row>
    <row r="69" spans="1:11">
      <c r="A69" s="12"/>
      <c r="B69" s="51">
        <f>'인원 입력 기능'!B67</f>
        <v>72</v>
      </c>
      <c r="C69" s="47">
        <f t="shared" si="0"/>
        <v>7</v>
      </c>
      <c r="D69" s="62">
        <f t="shared" si="5"/>
        <v>11.96</v>
      </c>
      <c r="E69" s="63">
        <f>'인원 입력 기능'!E67</f>
        <v>2789</v>
      </c>
      <c r="F69" s="64" t="str">
        <f t="shared" si="6"/>
        <v>0.97%</v>
      </c>
      <c r="G69" s="9">
        <f>SUM($E$7:E69)</f>
        <v>254032</v>
      </c>
      <c r="H69" s="67" t="str">
        <f t="shared" si="1"/>
        <v>88.53%</v>
      </c>
      <c r="I69" s="12"/>
      <c r="J69" s="12"/>
      <c r="K69" s="18"/>
    </row>
    <row r="70" spans="1:11">
      <c r="A70" s="12"/>
      <c r="B70" s="51">
        <f>'인원 입력 기능'!B68</f>
        <v>71</v>
      </c>
      <c r="C70" s="47">
        <f t="shared" si="0"/>
        <v>7</v>
      </c>
      <c r="D70" s="62">
        <f t="shared" si="5"/>
        <v>11.03</v>
      </c>
      <c r="E70" s="63">
        <f>'인원 입력 기능'!E68</f>
        <v>2517</v>
      </c>
      <c r="F70" s="64" t="str">
        <f t="shared" si="6"/>
        <v>0.88%</v>
      </c>
      <c r="G70" s="9">
        <f>SUM($E$7:E70)</f>
        <v>256549</v>
      </c>
      <c r="H70" s="67" t="str">
        <f t="shared" si="1"/>
        <v>89.41%</v>
      </c>
      <c r="I70" s="12"/>
      <c r="J70" s="12"/>
      <c r="K70" s="18"/>
    </row>
    <row r="71" spans="1:11">
      <c r="A71" s="12"/>
      <c r="B71" s="51">
        <f>'인원 입력 기능'!B69</f>
        <v>70</v>
      </c>
      <c r="C71" s="47">
        <f t="shared" ref="C71:C92" si="7">IF(ROUND(B71,0)&gt;=$N$7,1,IF(ROUND(B71,0)&gt;=$N$8,2,IF(ROUND(B71,0)&gt;=$N$9,3,IF(ROUND(B71,0)&gt;=$N$10,4,IF(ROUND(B71,0)&gt;=$N$11,5,IF(ROUND(B71,0)&gt;=$N$12,6,IF(ROUND(B71,0)&gt;=$N$13,7,IF(ROUND(B71,0)&gt;=$N$14,8,9))))))))</f>
        <v>8</v>
      </c>
      <c r="D71" s="62">
        <f t="shared" si="5"/>
        <v>9.84</v>
      </c>
      <c r="E71" s="63">
        <f>'인원 입력 기능'!E69</f>
        <v>4302</v>
      </c>
      <c r="F71" s="64" t="str">
        <f t="shared" si="6"/>
        <v>1.5%</v>
      </c>
      <c r="G71" s="9">
        <f>SUM($E$7:E71)</f>
        <v>260851</v>
      </c>
      <c r="H71" s="67" t="str">
        <f t="shared" ref="H71:H93" si="8">ROUND(G71*100/$H$3,2)&amp;"%"</f>
        <v>90.9%</v>
      </c>
      <c r="I71" s="12"/>
      <c r="J71" s="12"/>
      <c r="K71" s="18"/>
    </row>
    <row r="72" spans="1:11">
      <c r="A72" s="12"/>
      <c r="B72" s="51">
        <f>'인원 입력 기능'!B70</f>
        <v>69</v>
      </c>
      <c r="C72" s="47">
        <f t="shared" si="7"/>
        <v>8</v>
      </c>
      <c r="D72" s="62">
        <f t="shared" si="5"/>
        <v>8.65</v>
      </c>
      <c r="E72" s="63">
        <f>'인원 입력 기능'!E70</f>
        <v>2570</v>
      </c>
      <c r="F72" s="64" t="str">
        <f t="shared" si="6"/>
        <v>0.9%</v>
      </c>
      <c r="G72" s="9">
        <f>SUM($E$7:E72)</f>
        <v>263421</v>
      </c>
      <c r="H72" s="67" t="str">
        <f t="shared" si="8"/>
        <v>91.8%</v>
      </c>
      <c r="I72" s="12"/>
      <c r="J72" s="12"/>
      <c r="K72" s="18"/>
    </row>
    <row r="73" spans="1:11">
      <c r="A73" s="12"/>
      <c r="B73" s="51">
        <f>'인원 입력 기능'!B71</f>
        <v>68</v>
      </c>
      <c r="C73" s="47">
        <f t="shared" si="7"/>
        <v>8</v>
      </c>
      <c r="D73" s="62">
        <f t="shared" ref="D73:D118" si="9">ROUND(100*(1-(G72+G73)/2/$H$3),2)</f>
        <v>7.76</v>
      </c>
      <c r="E73" s="63">
        <f>'인원 입력 기능'!E71</f>
        <v>2507</v>
      </c>
      <c r="F73" s="64" t="str">
        <f t="shared" si="6"/>
        <v>0.87%</v>
      </c>
      <c r="G73" s="9">
        <f>SUM($E$7:E73)</f>
        <v>265928</v>
      </c>
      <c r="H73" s="67" t="str">
        <f t="shared" si="8"/>
        <v>92.67%</v>
      </c>
      <c r="I73" s="12"/>
      <c r="J73" s="12"/>
      <c r="K73" s="18"/>
    </row>
    <row r="74" spans="1:11">
      <c r="A74" s="12"/>
      <c r="B74" s="51">
        <f>'인원 입력 기능'!B72</f>
        <v>67</v>
      </c>
      <c r="C74" s="47">
        <f t="shared" si="7"/>
        <v>8</v>
      </c>
      <c r="D74" s="62">
        <f t="shared" si="9"/>
        <v>6.04</v>
      </c>
      <c r="E74" s="63">
        <f>'인원 입력 기능'!E72</f>
        <v>7398</v>
      </c>
      <c r="F74" s="64" t="str">
        <f t="shared" ref="F74:F93" si="10">IF(ROUND(E74*100/$H$3,2)&gt;0,ROUND(E74*100/$H$3,2),IF(ROUND(E74*100/$H$3,3)&gt;0,ROUND(E74*100/$H$3,3),IF(ROUND(E74*100/$H$3,4)&gt;0,ROUND(E74*100/$H$3,4),IF(ROUND(E74*100/$H$3,5)&gt;0,ROUND(E74*100/$H$3,5),0))))&amp;"%"</f>
        <v>2.58%</v>
      </c>
      <c r="G74" s="9">
        <f>SUM($E$7:E74)</f>
        <v>273326</v>
      </c>
      <c r="H74" s="67" t="str">
        <f t="shared" si="8"/>
        <v>95.25%</v>
      </c>
      <c r="I74" s="12"/>
      <c r="J74" s="12"/>
      <c r="K74" s="18"/>
    </row>
    <row r="75" spans="1:11">
      <c r="A75" s="12"/>
      <c r="B75" s="51">
        <f>'인원 입력 기능'!B73</f>
        <v>66</v>
      </c>
      <c r="C75" s="47">
        <f t="shared" si="7"/>
        <v>8</v>
      </c>
      <c r="D75" s="62">
        <f t="shared" si="9"/>
        <v>4.4400000000000004</v>
      </c>
      <c r="E75" s="63">
        <f>'인원 입력 기능'!E73</f>
        <v>1773</v>
      </c>
      <c r="F75" s="64" t="str">
        <f t="shared" si="10"/>
        <v>0.62%</v>
      </c>
      <c r="G75" s="9">
        <f>SUM($E$7:E75)</f>
        <v>275099</v>
      </c>
      <c r="H75" s="67" t="str">
        <f t="shared" si="8"/>
        <v>95.87%</v>
      </c>
      <c r="I75" s="12"/>
      <c r="J75" s="12"/>
      <c r="K75" s="18"/>
    </row>
    <row r="76" spans="1:11">
      <c r="A76" s="12"/>
      <c r="B76" s="51">
        <f>'인원 입력 기능'!B74</f>
        <v>65</v>
      </c>
      <c r="C76" s="47">
        <f t="shared" si="7"/>
        <v>8</v>
      </c>
      <c r="D76" s="62">
        <f t="shared" si="9"/>
        <v>3.79</v>
      </c>
      <c r="E76" s="63">
        <f>'인원 입력 기능'!E74</f>
        <v>1949</v>
      </c>
      <c r="F76" s="64" t="str">
        <f t="shared" si="10"/>
        <v>0.68%</v>
      </c>
      <c r="G76" s="9">
        <f>SUM($E$7:E76)</f>
        <v>277048</v>
      </c>
      <c r="H76" s="67" t="str">
        <f t="shared" si="8"/>
        <v>96.55%</v>
      </c>
      <c r="I76" s="12"/>
      <c r="J76" s="12"/>
      <c r="K76" s="18"/>
    </row>
    <row r="77" spans="1:11">
      <c r="A77" s="12"/>
      <c r="B77" s="51">
        <f>'인원 입력 기능'!B75</f>
        <v>64</v>
      </c>
      <c r="C77" s="47">
        <f t="shared" si="7"/>
        <v>9</v>
      </c>
      <c r="D77" s="62">
        <f t="shared" si="9"/>
        <v>3.18</v>
      </c>
      <c r="E77" s="63">
        <f>'인원 입력 기능'!E75</f>
        <v>1526</v>
      </c>
      <c r="F77" s="64" t="str">
        <f t="shared" si="10"/>
        <v>0.53%</v>
      </c>
      <c r="G77" s="9">
        <f>SUM($E$7:E77)</f>
        <v>278574</v>
      </c>
      <c r="H77" s="67" t="str">
        <f t="shared" si="8"/>
        <v>97.08%</v>
      </c>
      <c r="I77" s="12"/>
      <c r="J77" s="12"/>
      <c r="K77" s="18"/>
    </row>
    <row r="78" spans="1:11">
      <c r="A78" s="12"/>
      <c r="B78" s="51">
        <f>'인원 입력 기능'!B76</f>
        <v>63</v>
      </c>
      <c r="C78" s="47">
        <f t="shared" si="7"/>
        <v>9</v>
      </c>
      <c r="D78" s="62">
        <f t="shared" si="9"/>
        <v>2.68</v>
      </c>
      <c r="E78" s="63">
        <f>'인원 입력 기능'!E76</f>
        <v>1382</v>
      </c>
      <c r="F78" s="64" t="str">
        <f t="shared" si="10"/>
        <v>0.48%</v>
      </c>
      <c r="G78" s="9">
        <f>SUM($E$7:E78)</f>
        <v>279956</v>
      </c>
      <c r="H78" s="67" t="str">
        <f t="shared" si="8"/>
        <v>97.56%</v>
      </c>
      <c r="I78" s="12"/>
      <c r="J78" s="12"/>
      <c r="K78" s="18"/>
    </row>
    <row r="79" spans="1:11">
      <c r="A79" s="12"/>
      <c r="B79" s="51">
        <f>'인원 입력 기능'!B77</f>
        <v>62</v>
      </c>
      <c r="C79" s="47">
        <f t="shared" si="7"/>
        <v>9</v>
      </c>
      <c r="D79" s="62">
        <f t="shared" si="9"/>
        <v>2.23</v>
      </c>
      <c r="E79" s="63">
        <f>'인원 입력 기능'!E77</f>
        <v>1184</v>
      </c>
      <c r="F79" s="64" t="str">
        <f t="shared" si="10"/>
        <v>0.41%</v>
      </c>
      <c r="G79" s="9">
        <f>SUM($E$7:E79)</f>
        <v>281140</v>
      </c>
      <c r="H79" s="67" t="str">
        <f t="shared" si="8"/>
        <v>97.98%</v>
      </c>
      <c r="I79" s="12"/>
      <c r="J79" s="12"/>
      <c r="K79" s="18"/>
    </row>
    <row r="80" spans="1:11">
      <c r="A80" s="12"/>
      <c r="B80" s="51">
        <f>'인원 입력 기능'!B78</f>
        <v>61</v>
      </c>
      <c r="C80" s="47">
        <f t="shared" si="7"/>
        <v>9</v>
      </c>
      <c r="D80" s="62">
        <f t="shared" si="9"/>
        <v>1.8</v>
      </c>
      <c r="E80" s="63">
        <f>'인원 입력 기능'!E78</f>
        <v>1273</v>
      </c>
      <c r="F80" s="64" t="str">
        <f t="shared" si="10"/>
        <v>0.44%</v>
      </c>
      <c r="G80" s="9">
        <f>SUM($E$7:E80)</f>
        <v>282413</v>
      </c>
      <c r="H80" s="67" t="str">
        <f t="shared" si="8"/>
        <v>98.42%</v>
      </c>
      <c r="I80" s="12"/>
      <c r="J80" s="12"/>
      <c r="K80" s="18"/>
    </row>
    <row r="81" spans="1:11">
      <c r="A81" s="12"/>
      <c r="B81" s="51">
        <f>'인원 입력 기능'!B79</f>
        <v>60</v>
      </c>
      <c r="C81" s="47">
        <f t="shared" si="7"/>
        <v>9</v>
      </c>
      <c r="D81" s="62">
        <f t="shared" si="9"/>
        <v>1.45</v>
      </c>
      <c r="E81" s="63">
        <f>'인원 입력 기능'!E79</f>
        <v>727</v>
      </c>
      <c r="F81" s="64" t="str">
        <f t="shared" si="10"/>
        <v>0.25%</v>
      </c>
      <c r="G81" s="9">
        <f>SUM($E$7:E81)</f>
        <v>283140</v>
      </c>
      <c r="H81" s="67" t="str">
        <f t="shared" si="8"/>
        <v>98.67%</v>
      </c>
      <c r="I81" s="12"/>
      <c r="J81" s="12"/>
      <c r="K81" s="18"/>
    </row>
    <row r="82" spans="1:11">
      <c r="A82" s="12"/>
      <c r="B82" s="51">
        <f>'인원 입력 기능'!B80</f>
        <v>59</v>
      </c>
      <c r="C82" s="47">
        <f t="shared" si="7"/>
        <v>9</v>
      </c>
      <c r="D82" s="62">
        <f t="shared" si="9"/>
        <v>1.21</v>
      </c>
      <c r="E82" s="63">
        <f>'인원 입력 기능'!E80</f>
        <v>666</v>
      </c>
      <c r="F82" s="64" t="str">
        <f t="shared" si="10"/>
        <v>0.23%</v>
      </c>
      <c r="G82" s="9">
        <f>SUM($E$7:E82)</f>
        <v>283806</v>
      </c>
      <c r="H82" s="67" t="str">
        <f t="shared" si="8"/>
        <v>98.9%</v>
      </c>
      <c r="I82" s="12"/>
      <c r="J82" s="12"/>
      <c r="K82" s="18"/>
    </row>
    <row r="83" spans="1:11">
      <c r="A83" s="12"/>
      <c r="B83" s="51">
        <f>'인원 입력 기능'!B81</f>
        <v>58</v>
      </c>
      <c r="C83" s="47">
        <f t="shared" si="7"/>
        <v>9</v>
      </c>
      <c r="D83" s="62">
        <f t="shared" si="9"/>
        <v>0.99</v>
      </c>
      <c r="E83" s="63">
        <f>'인원 입력 기능'!E81</f>
        <v>588</v>
      </c>
      <c r="F83" s="64" t="str">
        <f t="shared" si="10"/>
        <v>0.2%</v>
      </c>
      <c r="G83" s="9">
        <f>SUM($E$7:E83)</f>
        <v>284394</v>
      </c>
      <c r="H83" s="67" t="str">
        <f t="shared" si="8"/>
        <v>99.11%</v>
      </c>
      <c r="I83" s="12"/>
      <c r="J83" s="12"/>
      <c r="K83" s="18"/>
    </row>
    <row r="84" spans="1:11">
      <c r="A84" s="12"/>
      <c r="B84" s="51">
        <f>'인원 입력 기능'!B82</f>
        <v>57</v>
      </c>
      <c r="C84" s="47">
        <f t="shared" si="7"/>
        <v>9</v>
      </c>
      <c r="D84" s="62">
        <f t="shared" si="9"/>
        <v>0.83</v>
      </c>
      <c r="E84" s="63">
        <f>'인원 입력 기능'!E82</f>
        <v>352</v>
      </c>
      <c r="F84" s="64" t="str">
        <f t="shared" si="10"/>
        <v>0.12%</v>
      </c>
      <c r="G84" s="9">
        <f>SUM($E$7:E84)</f>
        <v>284746</v>
      </c>
      <c r="H84" s="67" t="str">
        <f t="shared" si="8"/>
        <v>99.23%</v>
      </c>
      <c r="I84" s="12"/>
      <c r="J84" s="12"/>
      <c r="K84" s="18"/>
    </row>
    <row r="85" spans="1:11">
      <c r="A85" s="12"/>
      <c r="B85" s="51">
        <f>'인원 입력 기능'!B83</f>
        <v>56</v>
      </c>
      <c r="C85" s="47">
        <f t="shared" si="7"/>
        <v>9</v>
      </c>
      <c r="D85" s="62">
        <f t="shared" si="9"/>
        <v>0.66</v>
      </c>
      <c r="E85" s="63">
        <f>'인원 입력 기능'!E83</f>
        <v>595</v>
      </c>
      <c r="F85" s="64" t="str">
        <f t="shared" si="10"/>
        <v>0.21%</v>
      </c>
      <c r="G85" s="9">
        <f>SUM($E$7:E85)</f>
        <v>285341</v>
      </c>
      <c r="H85" s="67" t="str">
        <f t="shared" si="8"/>
        <v>99.44%</v>
      </c>
      <c r="I85" s="12"/>
      <c r="J85" s="12"/>
      <c r="K85" s="18"/>
    </row>
    <row r="86" spans="1:11">
      <c r="A86" s="12"/>
      <c r="B86" s="51">
        <f>'인원 입력 기능'!B84</f>
        <v>55</v>
      </c>
      <c r="C86" s="47">
        <f t="shared" si="7"/>
        <v>9</v>
      </c>
      <c r="D86" s="62">
        <f t="shared" si="9"/>
        <v>0.54</v>
      </c>
      <c r="E86" s="63">
        <f>'인원 입력 기능'!E84</f>
        <v>131</v>
      </c>
      <c r="F86" s="64" t="str">
        <f t="shared" si="10"/>
        <v>0.05%</v>
      </c>
      <c r="G86" s="9">
        <f>SUM($E$7:E86)</f>
        <v>285472</v>
      </c>
      <c r="H86" s="67" t="str">
        <f t="shared" si="8"/>
        <v>99.48%</v>
      </c>
      <c r="I86" s="12"/>
      <c r="J86" s="12"/>
      <c r="K86" s="18"/>
    </row>
    <row r="87" spans="1:11">
      <c r="A87" s="12"/>
      <c r="B87" s="51">
        <f>'인원 입력 기능'!B85</f>
        <v>54</v>
      </c>
      <c r="C87" s="47">
        <f t="shared" si="7"/>
        <v>9</v>
      </c>
      <c r="D87" s="62">
        <f t="shared" si="9"/>
        <v>0.49</v>
      </c>
      <c r="E87" s="63">
        <f>'인원 입력 기능'!E85</f>
        <v>153</v>
      </c>
      <c r="F87" s="64" t="str">
        <f t="shared" si="10"/>
        <v>0.05%</v>
      </c>
      <c r="G87" s="9">
        <f>SUM($E$7:E87)</f>
        <v>285625</v>
      </c>
      <c r="H87" s="67" t="str">
        <f t="shared" si="8"/>
        <v>99.54%</v>
      </c>
      <c r="I87" s="12"/>
      <c r="J87" s="12"/>
      <c r="K87" s="18"/>
    </row>
    <row r="88" spans="1:11">
      <c r="A88" s="12"/>
      <c r="B88" s="51">
        <f>'인원 입력 기능'!B86</f>
        <v>53</v>
      </c>
      <c r="C88" s="47">
        <f t="shared" si="7"/>
        <v>9</v>
      </c>
      <c r="D88" s="62">
        <f t="shared" si="9"/>
        <v>0.45</v>
      </c>
      <c r="E88" s="63">
        <f>'인원 입력 기능'!E86</f>
        <v>74</v>
      </c>
      <c r="F88" s="64" t="str">
        <f t="shared" si="10"/>
        <v>0.03%</v>
      </c>
      <c r="G88" s="9">
        <f>SUM($E$7:E88)</f>
        <v>285699</v>
      </c>
      <c r="H88" s="67" t="str">
        <f t="shared" si="8"/>
        <v>99.56%</v>
      </c>
      <c r="I88" s="12"/>
      <c r="J88" s="12"/>
      <c r="K88" s="18"/>
    </row>
    <row r="89" spans="1:11">
      <c r="A89" s="12"/>
      <c r="B89" s="51">
        <f>'인원 입력 기능'!B87</f>
        <v>52</v>
      </c>
      <c r="C89" s="47">
        <f t="shared" si="7"/>
        <v>9</v>
      </c>
      <c r="D89" s="62">
        <f t="shared" si="9"/>
        <v>0.43</v>
      </c>
      <c r="E89" s="63">
        <f>'인원 입력 기능'!E87</f>
        <v>54</v>
      </c>
      <c r="F89" s="64" t="str">
        <f t="shared" si="10"/>
        <v>0.02%</v>
      </c>
      <c r="G89" s="9">
        <f>SUM($E$7:E89)</f>
        <v>285753</v>
      </c>
      <c r="H89" s="67" t="str">
        <f t="shared" si="8"/>
        <v>99.58%</v>
      </c>
      <c r="I89" s="12"/>
      <c r="J89" s="12"/>
      <c r="K89" s="18"/>
    </row>
    <row r="90" spans="1:11">
      <c r="A90" s="12"/>
      <c r="B90" s="51">
        <f>'인원 입력 기능'!B88</f>
        <v>51</v>
      </c>
      <c r="C90" s="47">
        <f t="shared" si="7"/>
        <v>9</v>
      </c>
      <c r="D90" s="62">
        <f t="shared" si="9"/>
        <v>0.4</v>
      </c>
      <c r="E90" s="63">
        <f>'인원 입력 기능'!E88</f>
        <v>72</v>
      </c>
      <c r="F90" s="64" t="str">
        <f t="shared" si="10"/>
        <v>0.03%</v>
      </c>
      <c r="G90" s="9">
        <f>SUM($E$7:E90)</f>
        <v>285825</v>
      </c>
      <c r="H90" s="67" t="str">
        <f t="shared" si="8"/>
        <v>99.61%</v>
      </c>
      <c r="I90" s="12"/>
      <c r="J90" s="12"/>
      <c r="K90" s="18"/>
    </row>
    <row r="91" spans="1:11">
      <c r="A91" s="12"/>
      <c r="B91" s="51">
        <f>'인원 입력 기능'!B89</f>
        <v>50</v>
      </c>
      <c r="C91" s="47">
        <f t="shared" si="7"/>
        <v>9</v>
      </c>
      <c r="D91" s="62">
        <f t="shared" si="9"/>
        <v>0.38</v>
      </c>
      <c r="E91" s="63">
        <f>'인원 입력 기능'!E89</f>
        <v>57</v>
      </c>
      <c r="F91" s="64" t="str">
        <f t="shared" si="10"/>
        <v>0.02%</v>
      </c>
      <c r="G91" s="9">
        <f>SUM($E$7:E91)</f>
        <v>285882</v>
      </c>
      <c r="H91" s="67" t="str">
        <f t="shared" si="8"/>
        <v>99.63%</v>
      </c>
      <c r="I91" s="12"/>
      <c r="J91" s="12"/>
      <c r="K91" s="18"/>
    </row>
    <row r="92" spans="1:11">
      <c r="A92" s="12"/>
      <c r="B92" s="51">
        <f>'인원 입력 기능'!B90</f>
        <v>49</v>
      </c>
      <c r="C92" s="47">
        <f t="shared" si="7"/>
        <v>9</v>
      </c>
      <c r="D92" s="62">
        <f t="shared" si="9"/>
        <v>0.32</v>
      </c>
      <c r="E92" s="63">
        <f>'인원 입력 기능'!E90</f>
        <v>289</v>
      </c>
      <c r="F92" s="64" t="str">
        <f t="shared" si="10"/>
        <v>0.1%</v>
      </c>
      <c r="G92" s="9">
        <f>SUM($E$7:E92)</f>
        <v>286171</v>
      </c>
      <c r="H92" s="67" t="str">
        <f t="shared" si="8"/>
        <v>99.73%</v>
      </c>
      <c r="I92" s="12"/>
      <c r="J92" s="12"/>
      <c r="K92" s="18"/>
    </row>
    <row r="93" spans="1:11" ht="17.5" thickBot="1">
      <c r="A93" s="12"/>
      <c r="B93" s="52">
        <f>'인원 입력 기능'!B91</f>
        <v>48</v>
      </c>
      <c r="C93" s="154">
        <f t="shared" ref="C93:C107" si="11">IF(ROUND(B93,0)&gt;=$N$7,1,IF(ROUND(B93,0)&gt;=$N$8,2,IF(ROUND(B93,0)&gt;=$N$9,3,IF(ROUND(B93,0)&gt;=$N$10,4,IF(ROUND(B93,0)&gt;=$N$11,5,IF(ROUND(B93,0)&gt;=$N$12,6,IF(ROUND(B93,0)&gt;=$N$13,7,IF(ROUND(B93,0)&gt;=$N$14,8,9))))))))</f>
        <v>9</v>
      </c>
      <c r="D93" s="68">
        <f t="shared" si="9"/>
        <v>0.14000000000000001</v>
      </c>
      <c r="E93" s="69">
        <f>'인원 입력 기능'!E91</f>
        <v>779</v>
      </c>
      <c r="F93" s="70" t="str">
        <f t="shared" si="10"/>
        <v>0.27%</v>
      </c>
      <c r="G93" s="56">
        <f>SUM($E$7:E93)</f>
        <v>286950</v>
      </c>
      <c r="H93" s="71" t="str">
        <f t="shared" si="8"/>
        <v>100%</v>
      </c>
      <c r="I93" s="12"/>
      <c r="J93" s="12"/>
      <c r="K93" s="18"/>
    </row>
    <row r="94" spans="1:11" ht="0.25" customHeight="1">
      <c r="A94" s="12"/>
      <c r="B94" s="1">
        <f>'인원 입력 기능'!B92</f>
        <v>0</v>
      </c>
      <c r="C94" s="8">
        <f t="shared" si="11"/>
        <v>9</v>
      </c>
      <c r="D94" s="133">
        <f t="shared" si="9"/>
        <v>0</v>
      </c>
      <c r="E94" s="130">
        <f>'인원 입력 기능'!E92</f>
        <v>0</v>
      </c>
      <c r="F94" s="74" t="str">
        <f t="shared" ref="F94:F102" si="12">IF(ROUND(E94*100/$H$3,2)&gt;0,ROUND(E94*100/$H$3,2),IF(ROUND(E94*100/$H$3,3)&gt;0,ROUND(E94*100/$H$3,3),IF(ROUND(E94*100/$H$3,4)&gt;0,ROUND(E94*100/$H$3,4),IF(ROUND(E94*100/$H$3,5)&gt;0,ROUND(E94*100/$H$3,5),0))))&amp;"%"</f>
        <v>0%</v>
      </c>
      <c r="G94" s="210">
        <f>SUM($E$7:E94)</f>
        <v>286950</v>
      </c>
      <c r="H94" s="211" t="str">
        <f t="shared" ref="H94:H102" si="13">ROUND(G94*100/$H$3,2)&amp;"%"</f>
        <v>100%</v>
      </c>
      <c r="I94" s="12"/>
      <c r="J94" s="12"/>
    </row>
    <row r="95" spans="1:11" hidden="1">
      <c r="A95" s="12"/>
      <c r="B95" s="51">
        <f>'인원 입력 기능'!B93</f>
        <v>0</v>
      </c>
      <c r="C95" s="47">
        <f t="shared" si="11"/>
        <v>9</v>
      </c>
      <c r="D95" s="134">
        <f t="shared" si="9"/>
        <v>0</v>
      </c>
      <c r="E95" s="131">
        <f>'인원 입력 기능'!E93</f>
        <v>0</v>
      </c>
      <c r="F95" s="64" t="str">
        <f t="shared" si="12"/>
        <v>0%</v>
      </c>
      <c r="G95" s="9">
        <f>SUM($E$7:E95)</f>
        <v>286950</v>
      </c>
      <c r="H95" s="67" t="str">
        <f t="shared" si="13"/>
        <v>100%</v>
      </c>
      <c r="I95" s="12"/>
      <c r="J95" s="12"/>
    </row>
    <row r="96" spans="1:11" hidden="1">
      <c r="A96" s="12"/>
      <c r="B96" s="51">
        <f>'인원 입력 기능'!B94</f>
        <v>0</v>
      </c>
      <c r="C96" s="47">
        <f t="shared" si="11"/>
        <v>9</v>
      </c>
      <c r="D96" s="134">
        <f t="shared" si="9"/>
        <v>0</v>
      </c>
      <c r="E96" s="131">
        <f>'인원 입력 기능'!E94</f>
        <v>0</v>
      </c>
      <c r="F96" s="64" t="str">
        <f t="shared" si="12"/>
        <v>0%</v>
      </c>
      <c r="G96" s="9">
        <f>SUM($E$7:E96)</f>
        <v>286950</v>
      </c>
      <c r="H96" s="67" t="str">
        <f t="shared" si="13"/>
        <v>100%</v>
      </c>
      <c r="I96" s="12"/>
      <c r="J96" s="12"/>
    </row>
    <row r="97" spans="1:10" hidden="1">
      <c r="A97" s="12"/>
      <c r="B97" s="51">
        <f>'인원 입력 기능'!B95</f>
        <v>0</v>
      </c>
      <c r="C97" s="47">
        <f t="shared" si="11"/>
        <v>9</v>
      </c>
      <c r="D97" s="134">
        <f t="shared" si="9"/>
        <v>0</v>
      </c>
      <c r="E97" s="131">
        <f>'인원 입력 기능'!E95</f>
        <v>0</v>
      </c>
      <c r="F97" s="64" t="str">
        <f t="shared" si="12"/>
        <v>0%</v>
      </c>
      <c r="G97" s="9">
        <f>SUM($E$7:E97)</f>
        <v>286950</v>
      </c>
      <c r="H97" s="67" t="str">
        <f t="shared" si="13"/>
        <v>100%</v>
      </c>
      <c r="I97" s="12"/>
      <c r="J97" s="12"/>
    </row>
    <row r="98" spans="1:10" hidden="1">
      <c r="A98" s="12"/>
      <c r="B98" s="51">
        <f>'인원 입력 기능'!B96</f>
        <v>0</v>
      </c>
      <c r="C98" s="47">
        <f t="shared" si="11"/>
        <v>9</v>
      </c>
      <c r="D98" s="134">
        <f t="shared" si="9"/>
        <v>0</v>
      </c>
      <c r="E98" s="131">
        <f>'인원 입력 기능'!E96</f>
        <v>0</v>
      </c>
      <c r="F98" s="64" t="str">
        <f t="shared" si="12"/>
        <v>0%</v>
      </c>
      <c r="G98" s="9">
        <f>SUM($E$7:E98)</f>
        <v>286950</v>
      </c>
      <c r="H98" s="67" t="str">
        <f t="shared" si="13"/>
        <v>100%</v>
      </c>
      <c r="I98" s="12"/>
      <c r="J98" s="12"/>
    </row>
    <row r="99" spans="1:10" hidden="1">
      <c r="A99" s="12"/>
      <c r="B99" s="51">
        <f>'인원 입력 기능'!B97</f>
        <v>0</v>
      </c>
      <c r="C99" s="47">
        <f t="shared" si="11"/>
        <v>9</v>
      </c>
      <c r="D99" s="134">
        <f t="shared" si="9"/>
        <v>0</v>
      </c>
      <c r="E99" s="131">
        <f>'인원 입력 기능'!E97</f>
        <v>0</v>
      </c>
      <c r="F99" s="64" t="str">
        <f t="shared" si="12"/>
        <v>0%</v>
      </c>
      <c r="G99" s="9">
        <f>SUM($E$7:E99)</f>
        <v>286950</v>
      </c>
      <c r="H99" s="67" t="str">
        <f t="shared" si="13"/>
        <v>100%</v>
      </c>
      <c r="I99" s="12"/>
      <c r="J99" s="12"/>
    </row>
    <row r="100" spans="1:10" hidden="1">
      <c r="A100" s="12"/>
      <c r="B100" s="51">
        <f>'인원 입력 기능'!B98</f>
        <v>0</v>
      </c>
      <c r="C100" s="47">
        <f t="shared" si="11"/>
        <v>9</v>
      </c>
      <c r="D100" s="134">
        <f t="shared" si="9"/>
        <v>0</v>
      </c>
      <c r="E100" s="131">
        <f>'인원 입력 기능'!E98</f>
        <v>0</v>
      </c>
      <c r="F100" s="64" t="str">
        <f t="shared" si="12"/>
        <v>0%</v>
      </c>
      <c r="G100" s="9">
        <f>SUM($E$7:E100)</f>
        <v>286950</v>
      </c>
      <c r="H100" s="67" t="str">
        <f t="shared" si="13"/>
        <v>100%</v>
      </c>
      <c r="I100" s="12"/>
      <c r="J100" s="12"/>
    </row>
    <row r="101" spans="1:10" hidden="1">
      <c r="A101" s="12"/>
      <c r="B101" s="51">
        <f>'인원 입력 기능'!B99</f>
        <v>0</v>
      </c>
      <c r="C101" s="47">
        <f t="shared" si="11"/>
        <v>9</v>
      </c>
      <c r="D101" s="134">
        <f t="shared" si="9"/>
        <v>0</v>
      </c>
      <c r="E101" s="131">
        <f>'인원 입력 기능'!E99</f>
        <v>0</v>
      </c>
      <c r="F101" s="64" t="str">
        <f t="shared" si="12"/>
        <v>0%</v>
      </c>
      <c r="G101" s="9">
        <f>SUM($E$7:E101)</f>
        <v>286950</v>
      </c>
      <c r="H101" s="67" t="str">
        <f t="shared" si="13"/>
        <v>100%</v>
      </c>
      <c r="I101" s="12"/>
      <c r="J101" s="12"/>
    </row>
    <row r="102" spans="1:10" hidden="1">
      <c r="A102" s="12"/>
      <c r="B102" s="51">
        <f>'인원 입력 기능'!B100</f>
        <v>0</v>
      </c>
      <c r="C102" s="47">
        <f t="shared" si="11"/>
        <v>9</v>
      </c>
      <c r="D102" s="134">
        <f t="shared" si="9"/>
        <v>0</v>
      </c>
      <c r="E102" s="131">
        <f>'인원 입력 기능'!E100</f>
        <v>0</v>
      </c>
      <c r="F102" s="64" t="str">
        <f t="shared" si="12"/>
        <v>0%</v>
      </c>
      <c r="G102" s="9">
        <f>SUM($E$7:E102)</f>
        <v>286950</v>
      </c>
      <c r="H102" s="67" t="str">
        <f t="shared" si="13"/>
        <v>100%</v>
      </c>
      <c r="I102" s="12"/>
      <c r="J102" s="12"/>
    </row>
    <row r="103" spans="1:10" ht="17.5" hidden="1" thickBot="1">
      <c r="A103" s="12"/>
      <c r="B103" s="52">
        <f>'인원 입력 기능'!B101</f>
        <v>0</v>
      </c>
      <c r="C103" s="125">
        <f t="shared" si="11"/>
        <v>9</v>
      </c>
      <c r="D103" s="135">
        <f t="shared" si="9"/>
        <v>0</v>
      </c>
      <c r="E103" s="131">
        <f>'인원 입력 기능'!E101</f>
        <v>0</v>
      </c>
      <c r="F103" s="64" t="str">
        <f t="shared" ref="F103:F107" si="14">IF(ROUND(E103*100/$H$3,2)&gt;0,ROUND(E103*100/$H$3,2),IF(ROUND(E103*100/$H$3,3)&gt;0,ROUND(E103*100/$H$3,3),IF(ROUND(E103*100/$H$3,4)&gt;0,ROUND(E103*100/$H$3,4),IF(ROUND(E103*100/$H$3,5)&gt;0,ROUND(E103*100/$H$3,5),0))))&amp;"%"</f>
        <v>0%</v>
      </c>
      <c r="G103" s="9">
        <f>SUM($E$7:E103)</f>
        <v>286950</v>
      </c>
      <c r="H103" s="67" t="str">
        <f t="shared" ref="H103:H107" si="15">ROUND(G103*100/$H$3,2)&amp;"%"</f>
        <v>100%</v>
      </c>
      <c r="I103" s="12"/>
      <c r="J103" s="12"/>
    </row>
    <row r="104" spans="1:10" hidden="1">
      <c r="A104" s="12"/>
      <c r="B104" s="1">
        <f>'인원 입력 기능'!B102</f>
        <v>0</v>
      </c>
      <c r="C104" s="8">
        <f t="shared" si="11"/>
        <v>9</v>
      </c>
      <c r="D104" s="72">
        <f t="shared" si="9"/>
        <v>0</v>
      </c>
      <c r="E104" s="63">
        <f>'인원 입력 기능'!E102</f>
        <v>0</v>
      </c>
      <c r="F104" s="64" t="str">
        <f t="shared" si="14"/>
        <v>0%</v>
      </c>
      <c r="G104" s="9">
        <f>SUM($E$7:E104)</f>
        <v>286950</v>
      </c>
      <c r="H104" s="67" t="str">
        <f t="shared" si="15"/>
        <v>100%</v>
      </c>
      <c r="I104" s="12"/>
      <c r="J104" s="12"/>
    </row>
    <row r="105" spans="1:10" hidden="1">
      <c r="A105" s="12"/>
      <c r="B105" s="51">
        <f>'인원 입력 기능'!B103</f>
        <v>0</v>
      </c>
      <c r="C105" s="47">
        <f t="shared" si="11"/>
        <v>9</v>
      </c>
      <c r="D105" s="62">
        <f t="shared" si="9"/>
        <v>0</v>
      </c>
      <c r="E105" s="63">
        <f>'인원 입력 기능'!E103</f>
        <v>0</v>
      </c>
      <c r="F105" s="64" t="str">
        <f t="shared" si="14"/>
        <v>0%</v>
      </c>
      <c r="G105" s="9">
        <f>SUM($E$7:E105)</f>
        <v>286950</v>
      </c>
      <c r="H105" s="67" t="str">
        <f t="shared" si="15"/>
        <v>100%</v>
      </c>
      <c r="I105" s="12"/>
      <c r="J105" s="12"/>
    </row>
    <row r="106" spans="1:10" hidden="1">
      <c r="A106" s="12"/>
      <c r="B106" s="51">
        <f>'인원 입력 기능'!B104</f>
        <v>0</v>
      </c>
      <c r="C106" s="47">
        <f t="shared" si="11"/>
        <v>9</v>
      </c>
      <c r="D106" s="62">
        <f t="shared" si="9"/>
        <v>0</v>
      </c>
      <c r="E106" s="63">
        <f>'인원 입력 기능'!E104</f>
        <v>0</v>
      </c>
      <c r="F106" s="64" t="str">
        <f t="shared" si="14"/>
        <v>0%</v>
      </c>
      <c r="G106" s="9">
        <f>SUM($E$7:E106)</f>
        <v>286950</v>
      </c>
      <c r="H106" s="67" t="str">
        <f t="shared" si="15"/>
        <v>100%</v>
      </c>
      <c r="I106" s="12"/>
      <c r="J106" s="12"/>
    </row>
    <row r="107" spans="1:10" hidden="1">
      <c r="A107" s="12"/>
      <c r="B107" s="51">
        <f>'인원 입력 기능'!B105</f>
        <v>0</v>
      </c>
      <c r="C107" s="47">
        <f t="shared" si="11"/>
        <v>9</v>
      </c>
      <c r="D107" s="62">
        <f t="shared" si="9"/>
        <v>0</v>
      </c>
      <c r="E107" s="63">
        <f>'인원 입력 기능'!E105</f>
        <v>0</v>
      </c>
      <c r="F107" s="64" t="str">
        <f t="shared" si="14"/>
        <v>0%</v>
      </c>
      <c r="G107" s="9">
        <f>SUM($E$7:E107)</f>
        <v>286950</v>
      </c>
      <c r="H107" s="67" t="str">
        <f t="shared" si="15"/>
        <v>100%</v>
      </c>
      <c r="I107" s="12"/>
      <c r="J107" s="12"/>
    </row>
    <row r="108" spans="1:10" hidden="1">
      <c r="A108" s="12"/>
      <c r="B108" s="51">
        <f>'인원 입력 기능'!B106</f>
        <v>0</v>
      </c>
      <c r="C108" s="47">
        <f t="shared" ref="C108" si="16">IF(ROUND(B108,0)&gt;=$N$7,1,IF(ROUND(B108,0)&gt;=$N$8,2,IF(ROUND(B108,0)&gt;=$N$9,3,IF(ROUND(B108,0)&gt;=$N$10,4,IF(ROUND(B108,0)&gt;=$N$11,5,IF(ROUND(B108,0)&gt;=$N$12,6,IF(ROUND(B108,0)&gt;=$N$13,7,IF(ROUND(B108,0)&gt;=$N$14,8,9))))))))</f>
        <v>9</v>
      </c>
      <c r="D108" s="62">
        <f t="shared" si="9"/>
        <v>0</v>
      </c>
      <c r="E108" s="63">
        <f>'인원 입력 기능'!E106</f>
        <v>0</v>
      </c>
      <c r="F108" s="64" t="str">
        <f t="shared" ref="F108" si="17">IF(ROUND(E108*100/$H$3,2)&gt;0,ROUND(E108*100/$H$3,2),IF(ROUND(E108*100/$H$3,3)&gt;0,ROUND(E108*100/$H$3,3),IF(ROUND(E108*100/$H$3,4)&gt;0,ROUND(E108*100/$H$3,4),IF(ROUND(E108*100/$H$3,5)&gt;0,ROUND(E108*100/$H$3,5),0))))&amp;"%"</f>
        <v>0%</v>
      </c>
      <c r="G108" s="9">
        <f>SUM($E$7:E108)</f>
        <v>286950</v>
      </c>
      <c r="H108" s="67" t="str">
        <f t="shared" ref="H108" si="18">ROUND(G108*100/$H$3,2)&amp;"%"</f>
        <v>100%</v>
      </c>
      <c r="I108" s="12"/>
      <c r="J108" s="12"/>
    </row>
    <row r="109" spans="1:10" hidden="1">
      <c r="A109" s="12"/>
      <c r="B109" s="51">
        <f>'인원 입력 기능'!B107</f>
        <v>0</v>
      </c>
      <c r="C109" s="47">
        <f t="shared" ref="C109:C118" si="19">IF(ROUND(B109,0)&gt;=$N$7,1,IF(ROUND(B109,0)&gt;=$N$8,2,IF(ROUND(B109,0)&gt;=$N$9,3,IF(ROUND(B109,0)&gt;=$N$10,4,IF(ROUND(B109,0)&gt;=$N$11,5,IF(ROUND(B109,0)&gt;=$N$12,6,IF(ROUND(B109,0)&gt;=$N$13,7,IF(ROUND(B109,0)&gt;=$N$14,8,9))))))))</f>
        <v>9</v>
      </c>
      <c r="D109" s="62">
        <f t="shared" si="9"/>
        <v>0</v>
      </c>
      <c r="E109" s="63">
        <f>'인원 입력 기능'!E107</f>
        <v>0</v>
      </c>
      <c r="F109" s="64" t="str">
        <f t="shared" ref="F109:F118" si="20">IF(ROUND(E109*100/$H$3,2)&gt;0,ROUND(E109*100/$H$3,2),IF(ROUND(E109*100/$H$3,3)&gt;0,ROUND(E109*100/$H$3,3),IF(ROUND(E109*100/$H$3,4)&gt;0,ROUND(E109*100/$H$3,4),IF(ROUND(E109*100/$H$3,5)&gt;0,ROUND(E109*100/$H$3,5),0))))&amp;"%"</f>
        <v>0%</v>
      </c>
      <c r="G109" s="9">
        <f>SUM($E$7:E109)</f>
        <v>286950</v>
      </c>
      <c r="H109" s="67" t="str">
        <f t="shared" ref="H109:H118" si="21">ROUND(G109*100/$H$3,2)&amp;"%"</f>
        <v>100%</v>
      </c>
      <c r="I109" s="12"/>
      <c r="J109" s="12"/>
    </row>
    <row r="110" spans="1:10" hidden="1">
      <c r="A110" s="12"/>
      <c r="B110" s="51">
        <f>'인원 입력 기능'!B108</f>
        <v>0</v>
      </c>
      <c r="C110" s="47">
        <f t="shared" si="19"/>
        <v>9</v>
      </c>
      <c r="D110" s="62">
        <f t="shared" si="9"/>
        <v>0</v>
      </c>
      <c r="E110" s="63">
        <f>'인원 입력 기능'!E108</f>
        <v>0</v>
      </c>
      <c r="F110" s="64" t="str">
        <f t="shared" si="20"/>
        <v>0%</v>
      </c>
      <c r="G110" s="9">
        <f>SUM($E$7:E110)</f>
        <v>286950</v>
      </c>
      <c r="H110" s="67" t="str">
        <f t="shared" si="21"/>
        <v>100%</v>
      </c>
      <c r="I110" s="12"/>
      <c r="J110" s="12"/>
    </row>
    <row r="111" spans="1:10" hidden="1">
      <c r="A111" s="12"/>
      <c r="B111" s="51">
        <f>'인원 입력 기능'!B109</f>
        <v>0</v>
      </c>
      <c r="C111" s="47">
        <f t="shared" si="19"/>
        <v>9</v>
      </c>
      <c r="D111" s="62">
        <f t="shared" si="9"/>
        <v>0</v>
      </c>
      <c r="E111" s="63">
        <f>'인원 입력 기능'!E109</f>
        <v>0</v>
      </c>
      <c r="F111" s="64" t="str">
        <f t="shared" si="20"/>
        <v>0%</v>
      </c>
      <c r="G111" s="9">
        <f>SUM($E$7:E111)</f>
        <v>286950</v>
      </c>
      <c r="H111" s="67" t="str">
        <f t="shared" si="21"/>
        <v>100%</v>
      </c>
      <c r="I111" s="12"/>
      <c r="J111" s="12"/>
    </row>
    <row r="112" spans="1:10" hidden="1">
      <c r="A112" s="12"/>
      <c r="B112" s="51">
        <f>'인원 입력 기능'!B110</f>
        <v>0</v>
      </c>
      <c r="C112" s="47">
        <f t="shared" si="19"/>
        <v>9</v>
      </c>
      <c r="D112" s="62">
        <f t="shared" si="9"/>
        <v>0</v>
      </c>
      <c r="E112" s="63">
        <f>'인원 입력 기능'!E110</f>
        <v>0</v>
      </c>
      <c r="F112" s="64" t="str">
        <f t="shared" si="20"/>
        <v>0%</v>
      </c>
      <c r="G112" s="9">
        <f>SUM($E$7:E112)</f>
        <v>286950</v>
      </c>
      <c r="H112" s="67" t="str">
        <f t="shared" si="21"/>
        <v>100%</v>
      </c>
      <c r="I112" s="12"/>
      <c r="J112" s="12"/>
    </row>
    <row r="113" spans="1:10" hidden="1">
      <c r="A113" s="12"/>
      <c r="B113" s="51">
        <f>'인원 입력 기능'!B111</f>
        <v>0</v>
      </c>
      <c r="C113" s="47">
        <f t="shared" si="19"/>
        <v>9</v>
      </c>
      <c r="D113" s="62">
        <f t="shared" si="9"/>
        <v>0</v>
      </c>
      <c r="E113" s="63">
        <f>'인원 입력 기능'!E111</f>
        <v>0</v>
      </c>
      <c r="F113" s="64" t="str">
        <f t="shared" si="20"/>
        <v>0%</v>
      </c>
      <c r="G113" s="9">
        <f>SUM($E$7:E113)</f>
        <v>286950</v>
      </c>
      <c r="H113" s="67" t="str">
        <f t="shared" si="21"/>
        <v>100%</v>
      </c>
      <c r="I113" s="12"/>
      <c r="J113" s="12"/>
    </row>
    <row r="114" spans="1:10" hidden="1">
      <c r="A114" s="12"/>
      <c r="B114" s="51">
        <f>'인원 입력 기능'!B112</f>
        <v>0</v>
      </c>
      <c r="C114" s="47">
        <f t="shared" si="19"/>
        <v>9</v>
      </c>
      <c r="D114" s="62">
        <f t="shared" si="9"/>
        <v>0</v>
      </c>
      <c r="E114" s="63">
        <f>'인원 입력 기능'!E112</f>
        <v>0</v>
      </c>
      <c r="F114" s="64" t="str">
        <f t="shared" si="20"/>
        <v>0%</v>
      </c>
      <c r="G114" s="9">
        <f>SUM($E$7:E114)</f>
        <v>286950</v>
      </c>
      <c r="H114" s="67" t="str">
        <f t="shared" si="21"/>
        <v>100%</v>
      </c>
      <c r="I114" s="12"/>
      <c r="J114" s="12"/>
    </row>
    <row r="115" spans="1:10" hidden="1">
      <c r="A115" s="12"/>
      <c r="B115" s="51">
        <f>'인원 입력 기능'!B113</f>
        <v>0</v>
      </c>
      <c r="C115" s="47">
        <f t="shared" si="19"/>
        <v>9</v>
      </c>
      <c r="D115" s="62">
        <f t="shared" si="9"/>
        <v>0</v>
      </c>
      <c r="E115" s="63">
        <f>'인원 입력 기능'!E113</f>
        <v>0</v>
      </c>
      <c r="F115" s="64" t="str">
        <f t="shared" si="20"/>
        <v>0%</v>
      </c>
      <c r="G115" s="9">
        <f>SUM($E$7:E115)</f>
        <v>286950</v>
      </c>
      <c r="H115" s="67" t="str">
        <f t="shared" si="21"/>
        <v>100%</v>
      </c>
      <c r="I115" s="12"/>
      <c r="J115" s="12"/>
    </row>
    <row r="116" spans="1:10" hidden="1">
      <c r="A116" s="12"/>
      <c r="B116" s="51">
        <f>'인원 입력 기능'!B114</f>
        <v>0</v>
      </c>
      <c r="C116" s="47">
        <f t="shared" si="19"/>
        <v>9</v>
      </c>
      <c r="D116" s="62">
        <f t="shared" si="9"/>
        <v>0</v>
      </c>
      <c r="E116" s="63">
        <f>'인원 입력 기능'!E114</f>
        <v>0</v>
      </c>
      <c r="F116" s="64" t="str">
        <f t="shared" si="20"/>
        <v>0%</v>
      </c>
      <c r="G116" s="9">
        <f>SUM($E$7:E116)</f>
        <v>286950</v>
      </c>
      <c r="H116" s="67" t="str">
        <f t="shared" si="21"/>
        <v>100%</v>
      </c>
      <c r="I116" s="12"/>
      <c r="J116" s="12"/>
    </row>
    <row r="117" spans="1:10" hidden="1">
      <c r="A117" s="12"/>
      <c r="B117" s="51">
        <f>'인원 입력 기능'!B115</f>
        <v>0</v>
      </c>
      <c r="C117" s="47">
        <f t="shared" si="19"/>
        <v>9</v>
      </c>
      <c r="D117" s="62">
        <f t="shared" si="9"/>
        <v>0</v>
      </c>
      <c r="E117" s="63">
        <f>'인원 입력 기능'!E115</f>
        <v>0</v>
      </c>
      <c r="F117" s="64" t="str">
        <f t="shared" si="20"/>
        <v>0%</v>
      </c>
      <c r="G117" s="9">
        <f>SUM($E$7:E117)</f>
        <v>286950</v>
      </c>
      <c r="H117" s="67" t="str">
        <f t="shared" si="21"/>
        <v>100%</v>
      </c>
      <c r="I117" s="12"/>
      <c r="J117" s="12"/>
    </row>
    <row r="118" spans="1:10" ht="17.5" hidden="1" thickBot="1">
      <c r="A118" s="12"/>
      <c r="B118" s="52">
        <f>'인원 입력 기능'!B116</f>
        <v>0</v>
      </c>
      <c r="C118" s="60">
        <f t="shared" si="19"/>
        <v>9</v>
      </c>
      <c r="D118" s="68">
        <f t="shared" si="9"/>
        <v>0</v>
      </c>
      <c r="E118" s="69">
        <f>'인원 입력 기능'!E116</f>
        <v>0</v>
      </c>
      <c r="F118" s="70" t="str">
        <f t="shared" si="20"/>
        <v>0%</v>
      </c>
      <c r="G118" s="56">
        <f>SUM($E$7:E118)</f>
        <v>286950</v>
      </c>
      <c r="H118" s="71" t="str">
        <f t="shared" si="21"/>
        <v>100%</v>
      </c>
      <c r="I118" s="12"/>
      <c r="J118" s="12"/>
    </row>
    <row r="119" spans="1:10">
      <c r="A119" s="12"/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1:10">
      <c r="A120" s="12"/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1:10">
      <c r="A121" s="12"/>
      <c r="B121" s="12"/>
      <c r="C121" s="12"/>
      <c r="D121" s="12"/>
      <c r="E121" s="12"/>
      <c r="F121" s="12"/>
      <c r="G121" s="12"/>
      <c r="H121" s="12"/>
      <c r="I121" s="12"/>
      <c r="J121" s="12"/>
    </row>
    <row r="122" spans="1:10">
      <c r="A122" s="12"/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1:10">
      <c r="A123" s="14"/>
    </row>
  </sheetData>
  <sheetProtection algorithmName="SHA-512" hashValue="ehO3L1RhC1c2OhUn4OnSMp5U1AhTW/N41DzTOuOgy0dCbGMjk85dhZS/r9mMDas0OwSamLTzEryq+qGiTbuTgA==" saltValue="zQmSu2/UhylzCRtai86eTw==" spinCount="100000" sheet="1" objects="1" scenarios="1"/>
  <mergeCells count="2">
    <mergeCell ref="C3:D3"/>
    <mergeCell ref="C4:D4"/>
  </mergeCells>
  <phoneticPr fontId="1" type="noConversion"/>
  <conditionalFormatting sqref="B7:B118">
    <cfRule type="expression" dxfId="4" priority="1">
      <formula>$B7=$B8</formula>
    </cfRule>
  </conditionalFormatting>
  <conditionalFormatting sqref="B7:H7 B17:C33 C8:D8 C9:C16 B8:B117 C34:C117 B118:C118 E8:H118 D9:D118">
    <cfRule type="expression" dxfId="3" priority="2">
      <formula>OR($B7=$N$7:$N$14)</formula>
    </cfRule>
  </conditionalFormatting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A101-51EA-A24B-A768-CB685D70D8FA}">
  <sheetPr>
    <tabColor rgb="FF00B050"/>
    <pageSetUpPr fitToPage="1"/>
  </sheetPr>
  <dimension ref="A1:N106"/>
  <sheetViews>
    <sheetView topLeftCell="C4" zoomScaleNormal="100" workbookViewId="0">
      <selection activeCell="C8" sqref="C8"/>
    </sheetView>
  </sheetViews>
  <sheetFormatPr defaultRowHeight="17"/>
  <cols>
    <col min="1" max="1" width="8.6640625" customWidth="1"/>
    <col min="2" max="2" width="14.08203125" customWidth="1"/>
    <col min="3" max="4" width="18.58203125" customWidth="1"/>
    <col min="5" max="9" width="14.08203125" customWidth="1"/>
    <col min="10" max="11" width="12.4140625" hidden="1" customWidth="1"/>
    <col min="12" max="12" width="0" hidden="1" customWidth="1"/>
    <col min="13" max="13" width="8.6640625" hidden="1" customWidth="1"/>
    <col min="14" max="14" width="8.6640625" customWidth="1"/>
  </cols>
  <sheetData>
    <row r="1" spans="1:14" ht="17.5" thickBot="1">
      <c r="A1" s="12"/>
      <c r="B1" s="12"/>
      <c r="C1" s="12"/>
      <c r="D1" s="12"/>
      <c r="E1" s="12"/>
      <c r="F1" s="12"/>
      <c r="G1" s="12"/>
      <c r="H1" s="12"/>
      <c r="I1" s="12"/>
    </row>
    <row r="2" spans="1:14" ht="17.5" thickBot="1">
      <c r="A2" s="12"/>
      <c r="B2" s="30" t="s">
        <v>13</v>
      </c>
      <c r="C2" s="202" t="s">
        <v>56</v>
      </c>
      <c r="D2" s="203"/>
      <c r="E2" s="31" t="s">
        <v>10</v>
      </c>
      <c r="F2" s="32">
        <v>36.69</v>
      </c>
      <c r="G2" s="35" t="s">
        <v>9</v>
      </c>
      <c r="H2" s="6">
        <f>MAX('인원 입력 기능'!K:K)</f>
        <v>285999</v>
      </c>
      <c r="I2" s="12"/>
    </row>
    <row r="3" spans="1:14" ht="17.5" thickBot="1">
      <c r="A3" s="12"/>
      <c r="B3" s="33" t="s">
        <v>14</v>
      </c>
      <c r="C3" s="204" t="s">
        <v>32</v>
      </c>
      <c r="D3" s="205"/>
      <c r="E3" s="34" t="s">
        <v>7</v>
      </c>
      <c r="F3" s="20" t="s">
        <v>43</v>
      </c>
      <c r="G3" s="13"/>
      <c r="H3" s="12"/>
      <c r="I3" s="12"/>
    </row>
    <row r="4" spans="1:14" ht="17.5" thickBot="1">
      <c r="A4" s="12"/>
      <c r="B4" s="13"/>
      <c r="C4" s="13"/>
      <c r="D4" s="13"/>
      <c r="E4" s="13"/>
      <c r="F4" s="12"/>
      <c r="G4" s="12"/>
      <c r="H4" s="12"/>
      <c r="I4" s="12"/>
    </row>
    <row r="5" spans="1:14" ht="17.5" thickBot="1">
      <c r="A5" s="12"/>
      <c r="B5" s="4" t="s">
        <v>6</v>
      </c>
      <c r="C5" s="3" t="s">
        <v>5</v>
      </c>
      <c r="D5" s="3" t="s">
        <v>4</v>
      </c>
      <c r="E5" s="3" t="s">
        <v>3</v>
      </c>
      <c r="F5" s="3" t="s">
        <v>2</v>
      </c>
      <c r="G5" s="3" t="s">
        <v>1</v>
      </c>
      <c r="H5" s="2" t="s">
        <v>0</v>
      </c>
      <c r="I5" s="12"/>
      <c r="J5" s="10"/>
      <c r="K5" s="11"/>
    </row>
    <row r="6" spans="1:14">
      <c r="A6" s="12"/>
      <c r="B6" s="1">
        <f>'인원 입력 기능'!G5</f>
        <v>160</v>
      </c>
      <c r="C6" s="61">
        <f t="shared" ref="C6:C37" si="0">IF(ROUND(B6,0)&gt;=$M$6,1,IF(ROUND(B6,0)&gt;=$M$7,2,IF(ROUND(B6,0)&gt;=$M$8,3,IF(ROUND(B6,0)&gt;=$M$9,4,IF(ROUND(B6,0)&gt;=$M$10,5,IF(ROUND(B6,0)&gt;=$M$11,6,IF(ROUND(B6,0)&gt;=$M$12,7,IF(ROUND(B6,0)&gt;=$M$13,8,9))))))))</f>
        <v>1</v>
      </c>
      <c r="D6" s="72">
        <f>ROUND(100*(1-(0+G6)/2/$H$2),2)</f>
        <v>99.96</v>
      </c>
      <c r="E6" s="73">
        <f>'인원 입력 기능'!J5</f>
        <v>242</v>
      </c>
      <c r="F6" s="74" t="str">
        <f>IF(ROUND(E6*100/$H$2,2)&gt;0,ROUND(E6*100/$H$2,2),IF(ROUND(E6*100/$H$2,3)&gt;0,ROUND(E6*100/$H$2,3),IF(ROUND(E6*100/$H$2,4)&gt;0,ROUND(E6*100/$H$2,4),IF(ROUND(E6*100/$H$2,5)&gt;0,ROUND(E6*100/$H$2,5),0))))&amp;"%"</f>
        <v>0.08%</v>
      </c>
      <c r="G6" s="75">
        <f>E6</f>
        <v>242</v>
      </c>
      <c r="H6" s="76" t="str">
        <f t="shared" ref="H6" si="1">ROUND(G6*100/$H$2,2)&amp;"%"</f>
        <v>0.08%</v>
      </c>
      <c r="I6" s="12"/>
      <c r="K6" s="19"/>
      <c r="L6" s="54">
        <v>1</v>
      </c>
      <c r="M6" s="142">
        <v>138</v>
      </c>
      <c r="N6" s="48"/>
    </row>
    <row r="7" spans="1:14">
      <c r="A7" s="12"/>
      <c r="B7" s="51">
        <f>'인원 입력 기능'!G6</f>
        <v>159</v>
      </c>
      <c r="C7" s="50">
        <f t="shared" si="0"/>
        <v>1</v>
      </c>
      <c r="D7" s="62">
        <f>ROUND(100*(1-(G6+G7)/2/$H$2),2)</f>
        <v>99.91</v>
      </c>
      <c r="E7" s="63">
        <f>'인원 입력 기능'!J6</f>
        <v>8</v>
      </c>
      <c r="F7" s="64" t="str">
        <f t="shared" ref="F7:F70" si="2">IF(ROUND(E7*100/$H$2,2)&gt;0,ROUND(E7*100/$H$2,2),IF(ROUND(E7*100/$H$2,3)&gt;0,ROUND(E7*100/$H$2,3),IF(ROUND(E7*100/$H$2,4)&gt;0,ROUND(E7*100/$H$2,4),IF(ROUND(E7*100/$H$2,5)&gt;0,ROUND(E7*100/$H$2,5),0))))&amp;"%"</f>
        <v>0.003%</v>
      </c>
      <c r="G7" s="65">
        <f>E7+G6</f>
        <v>250</v>
      </c>
      <c r="H7" s="66" t="str">
        <f t="shared" ref="H7:H70" si="3">ROUND(G7*100/$H$2,2)&amp;"%"</f>
        <v>0.09%</v>
      </c>
      <c r="I7" s="12"/>
      <c r="K7" s="19"/>
      <c r="L7" s="54">
        <v>2</v>
      </c>
      <c r="M7" s="142">
        <v>128</v>
      </c>
      <c r="N7" s="48"/>
    </row>
    <row r="8" spans="1:14">
      <c r="A8" s="12"/>
      <c r="B8" s="51">
        <f>'인원 입력 기능'!G7</f>
        <v>158</v>
      </c>
      <c r="C8" s="50">
        <f t="shared" si="0"/>
        <v>1</v>
      </c>
      <c r="D8" s="62">
        <f t="shared" ref="D8:D71" si="4">ROUND(100*(1-(G7+G8)/2/$H$2),2)</f>
        <v>99.91</v>
      </c>
      <c r="E8" s="63">
        <f>'인원 입력 기능'!J7</f>
        <v>27</v>
      </c>
      <c r="F8" s="64" t="str">
        <f t="shared" si="2"/>
        <v>0.01%</v>
      </c>
      <c r="G8" s="65">
        <f t="shared" ref="G8:G71" si="5">E8+G7</f>
        <v>277</v>
      </c>
      <c r="H8" s="66" t="str">
        <f t="shared" si="3"/>
        <v>0.1%</v>
      </c>
      <c r="I8" s="12"/>
      <c r="K8" s="19"/>
      <c r="L8" s="54">
        <v>3</v>
      </c>
      <c r="M8" s="142">
        <v>118</v>
      </c>
      <c r="N8" s="48"/>
    </row>
    <row r="9" spans="1:14">
      <c r="A9" s="12"/>
      <c r="B9" s="51">
        <f>'인원 입력 기능'!G8</f>
        <v>157</v>
      </c>
      <c r="C9" s="50">
        <f t="shared" si="0"/>
        <v>1</v>
      </c>
      <c r="D9" s="62">
        <f t="shared" si="4"/>
        <v>99.86</v>
      </c>
      <c r="E9" s="63">
        <f>'인원 입력 기능'!J8</f>
        <v>225</v>
      </c>
      <c r="F9" s="64" t="str">
        <f t="shared" si="2"/>
        <v>0.08%</v>
      </c>
      <c r="G9" s="65">
        <f t="shared" si="5"/>
        <v>502</v>
      </c>
      <c r="H9" s="66" t="str">
        <f t="shared" si="3"/>
        <v>0.18%</v>
      </c>
      <c r="I9" s="12"/>
      <c r="K9" s="19"/>
      <c r="L9" s="54">
        <v>4</v>
      </c>
      <c r="M9" s="142">
        <v>103</v>
      </c>
      <c r="N9" s="48"/>
    </row>
    <row r="10" spans="1:14">
      <c r="A10" s="12"/>
      <c r="B10" s="51">
        <f>'인원 입력 기능'!G9</f>
        <v>156</v>
      </c>
      <c r="C10" s="50">
        <f t="shared" si="0"/>
        <v>1</v>
      </c>
      <c r="D10" s="62">
        <f t="shared" si="4"/>
        <v>99.8</v>
      </c>
      <c r="E10" s="63">
        <f>'인원 입력 기능'!J9</f>
        <v>120</v>
      </c>
      <c r="F10" s="64" t="str">
        <f t="shared" si="2"/>
        <v>0.04%</v>
      </c>
      <c r="G10" s="65">
        <f t="shared" si="5"/>
        <v>622</v>
      </c>
      <c r="H10" s="66" t="str">
        <f t="shared" si="3"/>
        <v>0.22%</v>
      </c>
      <c r="I10" s="12"/>
      <c r="K10" s="19"/>
      <c r="L10" s="54">
        <v>5</v>
      </c>
      <c r="M10" s="142">
        <v>89</v>
      </c>
      <c r="N10" s="48"/>
    </row>
    <row r="11" spans="1:14">
      <c r="A11" s="12"/>
      <c r="B11" s="51">
        <f>'인원 입력 기능'!G10</f>
        <v>155</v>
      </c>
      <c r="C11" s="50">
        <f t="shared" si="0"/>
        <v>1</v>
      </c>
      <c r="D11" s="62">
        <f t="shared" si="4"/>
        <v>99.78</v>
      </c>
      <c r="E11" s="63">
        <f>'인원 입력 기능'!J10</f>
        <v>18</v>
      </c>
      <c r="F11" s="64" t="str">
        <f t="shared" si="2"/>
        <v>0.01%</v>
      </c>
      <c r="G11" s="65">
        <f t="shared" si="5"/>
        <v>640</v>
      </c>
      <c r="H11" s="66" t="str">
        <f t="shared" si="3"/>
        <v>0.22%</v>
      </c>
      <c r="I11" s="12"/>
      <c r="K11" s="19"/>
      <c r="L11" s="54">
        <v>6</v>
      </c>
      <c r="M11" s="142">
        <v>81</v>
      </c>
      <c r="N11" s="48"/>
    </row>
    <row r="12" spans="1:14">
      <c r="A12" s="12"/>
      <c r="B12" s="51">
        <f>'인원 입력 기능'!G11</f>
        <v>154</v>
      </c>
      <c r="C12" s="50">
        <f t="shared" si="0"/>
        <v>1</v>
      </c>
      <c r="D12" s="62">
        <f t="shared" si="4"/>
        <v>99.76</v>
      </c>
      <c r="E12" s="63">
        <f>'인원 입력 기능'!J11</f>
        <v>86</v>
      </c>
      <c r="F12" s="64" t="str">
        <f t="shared" si="2"/>
        <v>0.03%</v>
      </c>
      <c r="G12" s="65">
        <f t="shared" si="5"/>
        <v>726</v>
      </c>
      <c r="H12" s="66" t="str">
        <f t="shared" si="3"/>
        <v>0.25%</v>
      </c>
      <c r="I12" s="12"/>
      <c r="K12" s="19"/>
      <c r="L12" s="54">
        <v>7</v>
      </c>
      <c r="M12" s="142">
        <v>79</v>
      </c>
      <c r="N12" s="48"/>
    </row>
    <row r="13" spans="1:14">
      <c r="A13" s="12"/>
      <c r="B13" s="51">
        <f>'인원 입력 기능'!G12</f>
        <v>153</v>
      </c>
      <c r="C13" s="50">
        <f t="shared" si="0"/>
        <v>1</v>
      </c>
      <c r="D13" s="62">
        <f t="shared" si="4"/>
        <v>99.66</v>
      </c>
      <c r="E13" s="63">
        <f>'인원 입력 기능'!J12</f>
        <v>500</v>
      </c>
      <c r="F13" s="64" t="str">
        <f t="shared" si="2"/>
        <v>0.17%</v>
      </c>
      <c r="G13" s="65">
        <f t="shared" si="5"/>
        <v>1226</v>
      </c>
      <c r="H13" s="66" t="str">
        <f t="shared" si="3"/>
        <v>0.43%</v>
      </c>
      <c r="I13" s="12"/>
      <c r="K13" s="19"/>
      <c r="L13" s="54">
        <v>8</v>
      </c>
      <c r="M13" s="142">
        <v>75</v>
      </c>
      <c r="N13" s="48"/>
    </row>
    <row r="14" spans="1:14">
      <c r="A14" s="12"/>
      <c r="B14" s="51">
        <f>'인원 입력 기능'!G13</f>
        <v>152</v>
      </c>
      <c r="C14" s="50">
        <f t="shared" si="0"/>
        <v>1</v>
      </c>
      <c r="D14" s="62">
        <f t="shared" si="4"/>
        <v>99.56</v>
      </c>
      <c r="E14" s="63">
        <f>'인원 입력 기능'!J13</f>
        <v>91</v>
      </c>
      <c r="F14" s="64" t="str">
        <f t="shared" si="2"/>
        <v>0.03%</v>
      </c>
      <c r="G14" s="65">
        <f t="shared" si="5"/>
        <v>1317</v>
      </c>
      <c r="H14" s="66" t="str">
        <f t="shared" si="3"/>
        <v>0.46%</v>
      </c>
      <c r="I14" s="12"/>
      <c r="K14" s="19"/>
      <c r="L14" s="54">
        <v>9</v>
      </c>
      <c r="M14" s="142">
        <v>66</v>
      </c>
    </row>
    <row r="15" spans="1:14">
      <c r="A15" s="12"/>
      <c r="B15" s="51">
        <f>'인원 입력 기능'!G14</f>
        <v>151</v>
      </c>
      <c r="C15" s="50">
        <f t="shared" si="0"/>
        <v>1</v>
      </c>
      <c r="D15" s="62">
        <f t="shared" si="4"/>
        <v>99.53</v>
      </c>
      <c r="E15" s="63">
        <f>'인원 입력 기능'!J14</f>
        <v>33</v>
      </c>
      <c r="F15" s="64" t="str">
        <f t="shared" si="2"/>
        <v>0.01%</v>
      </c>
      <c r="G15" s="65">
        <f t="shared" si="5"/>
        <v>1350</v>
      </c>
      <c r="H15" s="66" t="str">
        <f t="shared" si="3"/>
        <v>0.47%</v>
      </c>
      <c r="I15" s="12"/>
      <c r="K15" s="19"/>
    </row>
    <row r="16" spans="1:14">
      <c r="A16" s="12"/>
      <c r="B16" s="51">
        <f>'인원 입력 기능'!G15</f>
        <v>150</v>
      </c>
      <c r="C16" s="50">
        <f t="shared" si="0"/>
        <v>1</v>
      </c>
      <c r="D16" s="62">
        <f t="shared" si="4"/>
        <v>99.5</v>
      </c>
      <c r="E16" s="63">
        <f>'인원 입력 기능'!J15</f>
        <v>145</v>
      </c>
      <c r="F16" s="64" t="str">
        <f t="shared" si="2"/>
        <v>0.05%</v>
      </c>
      <c r="G16" s="65">
        <f t="shared" si="5"/>
        <v>1495</v>
      </c>
      <c r="H16" s="66" t="str">
        <f t="shared" si="3"/>
        <v>0.52%</v>
      </c>
      <c r="I16" s="12"/>
      <c r="K16" s="19"/>
    </row>
    <row r="17" spans="1:11">
      <c r="A17" s="12"/>
      <c r="B17" s="51">
        <f>'인원 입력 기능'!G16</f>
        <v>149</v>
      </c>
      <c r="C17" s="50">
        <f t="shared" si="0"/>
        <v>1</v>
      </c>
      <c r="D17" s="62">
        <f t="shared" si="4"/>
        <v>99.33</v>
      </c>
      <c r="E17" s="63">
        <f>'인원 입력 기능'!J16</f>
        <v>838</v>
      </c>
      <c r="F17" s="64" t="str">
        <f t="shared" si="2"/>
        <v>0.29%</v>
      </c>
      <c r="G17" s="65">
        <f t="shared" si="5"/>
        <v>2333</v>
      </c>
      <c r="H17" s="66" t="str">
        <f t="shared" si="3"/>
        <v>0.82%</v>
      </c>
      <c r="I17" s="12"/>
      <c r="K17" s="19"/>
    </row>
    <row r="18" spans="1:11">
      <c r="A18" s="12"/>
      <c r="B18" s="51">
        <f>'인원 입력 기능'!G17</f>
        <v>148</v>
      </c>
      <c r="C18" s="50">
        <f t="shared" si="0"/>
        <v>1</v>
      </c>
      <c r="D18" s="62">
        <f t="shared" si="4"/>
        <v>99.18</v>
      </c>
      <c r="E18" s="63">
        <f>'인원 입력 기능'!J17</f>
        <v>47</v>
      </c>
      <c r="F18" s="64" t="str">
        <f t="shared" si="2"/>
        <v>0.02%</v>
      </c>
      <c r="G18" s="65">
        <f t="shared" si="5"/>
        <v>2380</v>
      </c>
      <c r="H18" s="66" t="str">
        <f t="shared" si="3"/>
        <v>0.83%</v>
      </c>
      <c r="I18" s="12"/>
      <c r="K18" s="19"/>
    </row>
    <row r="19" spans="1:11">
      <c r="A19" s="12"/>
      <c r="B19" s="51">
        <f>'인원 입력 기능'!G18</f>
        <v>147</v>
      </c>
      <c r="C19" s="50">
        <f t="shared" si="0"/>
        <v>1</v>
      </c>
      <c r="D19" s="62">
        <f t="shared" si="4"/>
        <v>99.14</v>
      </c>
      <c r="E19" s="63">
        <f>'인원 입력 기능'!J18</f>
        <v>136</v>
      </c>
      <c r="F19" s="64" t="str">
        <f t="shared" si="2"/>
        <v>0.05%</v>
      </c>
      <c r="G19" s="65">
        <f t="shared" si="5"/>
        <v>2516</v>
      </c>
      <c r="H19" s="66" t="str">
        <f t="shared" si="3"/>
        <v>0.88%</v>
      </c>
      <c r="I19" s="12"/>
      <c r="K19" s="19"/>
    </row>
    <row r="20" spans="1:11">
      <c r="A20" s="12"/>
      <c r="B20" s="51">
        <f>'인원 입력 기능'!G19</f>
        <v>146</v>
      </c>
      <c r="C20" s="50">
        <f t="shared" si="0"/>
        <v>1</v>
      </c>
      <c r="D20" s="62">
        <f t="shared" si="4"/>
        <v>99.07</v>
      </c>
      <c r="E20" s="63">
        <f>'인원 입력 기능'!J19</f>
        <v>280</v>
      </c>
      <c r="F20" s="64" t="str">
        <f t="shared" si="2"/>
        <v>0.1%</v>
      </c>
      <c r="G20" s="65">
        <f t="shared" si="5"/>
        <v>2796</v>
      </c>
      <c r="H20" s="66" t="str">
        <f t="shared" si="3"/>
        <v>0.98%</v>
      </c>
      <c r="I20" s="12"/>
      <c r="K20" s="19"/>
    </row>
    <row r="21" spans="1:11">
      <c r="A21" s="12"/>
      <c r="B21" s="51">
        <f>'인원 입력 기능'!G20</f>
        <v>145</v>
      </c>
      <c r="C21" s="50">
        <f t="shared" si="0"/>
        <v>1</v>
      </c>
      <c r="D21" s="62">
        <f t="shared" si="4"/>
        <v>98.8</v>
      </c>
      <c r="E21" s="63">
        <f>'인원 입력 기능'!J20</f>
        <v>1299</v>
      </c>
      <c r="F21" s="64" t="str">
        <f t="shared" si="2"/>
        <v>0.45%</v>
      </c>
      <c r="G21" s="65">
        <f t="shared" si="5"/>
        <v>4095</v>
      </c>
      <c r="H21" s="66" t="str">
        <f t="shared" si="3"/>
        <v>1.43%</v>
      </c>
      <c r="I21" s="12"/>
      <c r="K21" s="19"/>
    </row>
    <row r="22" spans="1:11">
      <c r="A22" s="12"/>
      <c r="B22" s="51">
        <f>'인원 입력 기능'!G21</f>
        <v>144</v>
      </c>
      <c r="C22" s="50">
        <f t="shared" si="0"/>
        <v>1</v>
      </c>
      <c r="D22" s="62">
        <f t="shared" si="4"/>
        <v>98.53</v>
      </c>
      <c r="E22" s="63">
        <f>'인원 입력 기능'!J21</f>
        <v>203</v>
      </c>
      <c r="F22" s="64" t="str">
        <f t="shared" si="2"/>
        <v>0.07%</v>
      </c>
      <c r="G22" s="65">
        <f t="shared" si="5"/>
        <v>4298</v>
      </c>
      <c r="H22" s="66" t="str">
        <f t="shared" si="3"/>
        <v>1.5%</v>
      </c>
      <c r="I22" s="12"/>
      <c r="K22" s="19"/>
    </row>
    <row r="23" spans="1:11">
      <c r="A23" s="12"/>
      <c r="B23" s="51">
        <f>'인원 입력 기능'!G22</f>
        <v>143</v>
      </c>
      <c r="C23" s="50">
        <f t="shared" si="0"/>
        <v>1</v>
      </c>
      <c r="D23" s="62">
        <f t="shared" si="4"/>
        <v>98.43</v>
      </c>
      <c r="E23" s="63">
        <f>'인원 입력 기능'!J22</f>
        <v>398</v>
      </c>
      <c r="F23" s="64" t="str">
        <f t="shared" si="2"/>
        <v>0.14%</v>
      </c>
      <c r="G23" s="65">
        <f t="shared" si="5"/>
        <v>4696</v>
      </c>
      <c r="H23" s="66" t="str">
        <f t="shared" si="3"/>
        <v>1.64%</v>
      </c>
      <c r="I23" s="12"/>
      <c r="K23" s="19"/>
    </row>
    <row r="24" spans="1:11">
      <c r="A24" s="12"/>
      <c r="B24" s="51">
        <f>'인원 입력 기능'!G23</f>
        <v>142</v>
      </c>
      <c r="C24" s="50">
        <f t="shared" si="0"/>
        <v>1</v>
      </c>
      <c r="D24" s="62">
        <f t="shared" si="4"/>
        <v>98.03</v>
      </c>
      <c r="E24" s="63">
        <f>'인원 입력 기능'!J23</f>
        <v>1866</v>
      </c>
      <c r="F24" s="64" t="str">
        <f t="shared" si="2"/>
        <v>0.65%</v>
      </c>
      <c r="G24" s="65">
        <f t="shared" si="5"/>
        <v>6562</v>
      </c>
      <c r="H24" s="66" t="str">
        <f t="shared" si="3"/>
        <v>2.29%</v>
      </c>
      <c r="I24" s="12"/>
      <c r="K24" s="19"/>
    </row>
    <row r="25" spans="1:11">
      <c r="A25" s="12"/>
      <c r="B25" s="51">
        <f>'인원 입력 기능'!G24</f>
        <v>141</v>
      </c>
      <c r="C25" s="50">
        <f t="shared" si="0"/>
        <v>1</v>
      </c>
      <c r="D25" s="62">
        <f t="shared" si="4"/>
        <v>97.59</v>
      </c>
      <c r="E25" s="63">
        <f>'인원 입력 기능'!J24</f>
        <v>651</v>
      </c>
      <c r="F25" s="64" t="str">
        <f t="shared" si="2"/>
        <v>0.23%</v>
      </c>
      <c r="G25" s="65">
        <f t="shared" si="5"/>
        <v>7213</v>
      </c>
      <c r="H25" s="66" t="str">
        <f t="shared" si="3"/>
        <v>2.52%</v>
      </c>
      <c r="I25" s="12"/>
      <c r="K25" s="19"/>
    </row>
    <row r="26" spans="1:11">
      <c r="A26" s="12"/>
      <c r="B26" s="51">
        <f>'인원 입력 기능'!G25</f>
        <v>140</v>
      </c>
      <c r="C26" s="50">
        <f t="shared" si="0"/>
        <v>1</v>
      </c>
      <c r="D26" s="62">
        <f t="shared" si="4"/>
        <v>97.4</v>
      </c>
      <c r="E26" s="63">
        <f>'인원 입력 기능'!J25</f>
        <v>433</v>
      </c>
      <c r="F26" s="64" t="str">
        <f t="shared" si="2"/>
        <v>0.15%</v>
      </c>
      <c r="G26" s="65">
        <f t="shared" si="5"/>
        <v>7646</v>
      </c>
      <c r="H26" s="66" t="str">
        <f t="shared" si="3"/>
        <v>2.67%</v>
      </c>
      <c r="I26" s="12"/>
      <c r="K26" s="19"/>
    </row>
    <row r="27" spans="1:11">
      <c r="A27" s="12"/>
      <c r="B27" s="51">
        <f>'인원 입력 기능'!G26</f>
        <v>139</v>
      </c>
      <c r="C27" s="50">
        <f t="shared" si="0"/>
        <v>1</v>
      </c>
      <c r="D27" s="62">
        <f t="shared" si="4"/>
        <v>97.12</v>
      </c>
      <c r="E27" s="63">
        <f>'인원 입력 기능'!J26</f>
        <v>1187</v>
      </c>
      <c r="F27" s="64" t="str">
        <f t="shared" si="2"/>
        <v>0.42%</v>
      </c>
      <c r="G27" s="65">
        <f t="shared" si="5"/>
        <v>8833</v>
      </c>
      <c r="H27" s="66" t="str">
        <f t="shared" si="3"/>
        <v>3.09%</v>
      </c>
      <c r="I27" s="12"/>
      <c r="K27" s="19"/>
    </row>
    <row r="28" spans="1:11">
      <c r="A28" s="12"/>
      <c r="B28" s="51">
        <f>'인원 입력 기능'!G27</f>
        <v>138</v>
      </c>
      <c r="C28" s="50">
        <f t="shared" si="0"/>
        <v>1</v>
      </c>
      <c r="D28" s="62">
        <f t="shared" si="4"/>
        <v>96.39</v>
      </c>
      <c r="E28" s="63">
        <f>'인원 입력 기능'!J27</f>
        <v>2967</v>
      </c>
      <c r="F28" s="64" t="str">
        <f t="shared" si="2"/>
        <v>1.04%</v>
      </c>
      <c r="G28" s="65">
        <f t="shared" si="5"/>
        <v>11800</v>
      </c>
      <c r="H28" s="66" t="str">
        <f t="shared" si="3"/>
        <v>4.13%</v>
      </c>
      <c r="I28" s="12"/>
      <c r="K28" s="19"/>
    </row>
    <row r="29" spans="1:11">
      <c r="A29" s="12"/>
      <c r="B29" s="51">
        <f>'인원 입력 기능'!G28</f>
        <v>137</v>
      </c>
      <c r="C29" s="50">
        <f t="shared" si="0"/>
        <v>2</v>
      </c>
      <c r="D29" s="62">
        <f t="shared" si="4"/>
        <v>95.81</v>
      </c>
      <c r="E29" s="63">
        <f>'인원 입력 기능'!J28</f>
        <v>392</v>
      </c>
      <c r="F29" s="64" t="str">
        <f t="shared" si="2"/>
        <v>0.14%</v>
      </c>
      <c r="G29" s="65">
        <f t="shared" si="5"/>
        <v>12192</v>
      </c>
      <c r="H29" s="66" t="str">
        <f t="shared" si="3"/>
        <v>4.26%</v>
      </c>
      <c r="I29" s="12"/>
      <c r="K29" s="19"/>
    </row>
    <row r="30" spans="1:11">
      <c r="A30" s="12"/>
      <c r="B30" s="51">
        <f>'인원 입력 기능'!G29</f>
        <v>136</v>
      </c>
      <c r="C30" s="50">
        <f t="shared" si="0"/>
        <v>2</v>
      </c>
      <c r="D30" s="62">
        <f t="shared" si="4"/>
        <v>95.58</v>
      </c>
      <c r="E30" s="63">
        <f>'인원 입력 기능'!J29</f>
        <v>925</v>
      </c>
      <c r="F30" s="64" t="str">
        <f t="shared" si="2"/>
        <v>0.32%</v>
      </c>
      <c r="G30" s="65">
        <f t="shared" si="5"/>
        <v>13117</v>
      </c>
      <c r="H30" s="66" t="str">
        <f t="shared" si="3"/>
        <v>4.59%</v>
      </c>
      <c r="I30" s="12"/>
      <c r="K30" s="19"/>
    </row>
    <row r="31" spans="1:11">
      <c r="A31" s="12"/>
      <c r="B31" s="51">
        <f>'인원 입력 기능'!G30</f>
        <v>135</v>
      </c>
      <c r="C31" s="50">
        <f t="shared" si="0"/>
        <v>2</v>
      </c>
      <c r="D31" s="62">
        <f t="shared" si="4"/>
        <v>95.03</v>
      </c>
      <c r="E31" s="63">
        <f>'인원 입력 기능'!J30</f>
        <v>2181</v>
      </c>
      <c r="F31" s="64" t="str">
        <f t="shared" si="2"/>
        <v>0.76%</v>
      </c>
      <c r="G31" s="65">
        <f t="shared" si="5"/>
        <v>15298</v>
      </c>
      <c r="H31" s="66" t="str">
        <f t="shared" si="3"/>
        <v>5.35%</v>
      </c>
      <c r="I31" s="12"/>
      <c r="K31" s="19"/>
    </row>
    <row r="32" spans="1:11">
      <c r="A32" s="12"/>
      <c r="B32" s="51">
        <f>'인원 입력 기능'!G31</f>
        <v>134</v>
      </c>
      <c r="C32" s="50">
        <f t="shared" si="0"/>
        <v>2</v>
      </c>
      <c r="D32" s="62">
        <f t="shared" si="4"/>
        <v>94.05</v>
      </c>
      <c r="E32" s="63">
        <f>'인원 입력 기능'!J31</f>
        <v>3412</v>
      </c>
      <c r="F32" s="64" t="str">
        <f t="shared" si="2"/>
        <v>1.19%</v>
      </c>
      <c r="G32" s="65">
        <f t="shared" si="5"/>
        <v>18710</v>
      </c>
      <c r="H32" s="66" t="str">
        <f t="shared" si="3"/>
        <v>6.54%</v>
      </c>
      <c r="I32" s="12"/>
      <c r="K32" s="19"/>
    </row>
    <row r="33" spans="1:11">
      <c r="A33" s="12"/>
      <c r="B33" s="51">
        <f>'인원 입력 기능'!G32</f>
        <v>133</v>
      </c>
      <c r="C33" s="50">
        <f t="shared" si="0"/>
        <v>2</v>
      </c>
      <c r="D33" s="62">
        <f t="shared" si="4"/>
        <v>93.27</v>
      </c>
      <c r="E33" s="63">
        <f>'인원 입력 기능'!J32</f>
        <v>1053</v>
      </c>
      <c r="F33" s="64" t="str">
        <f t="shared" si="2"/>
        <v>0.37%</v>
      </c>
      <c r="G33" s="65">
        <f t="shared" si="5"/>
        <v>19763</v>
      </c>
      <c r="H33" s="66" t="str">
        <f t="shared" si="3"/>
        <v>6.91%</v>
      </c>
      <c r="I33" s="12"/>
      <c r="K33" s="19"/>
    </row>
    <row r="34" spans="1:11">
      <c r="A34" s="12"/>
      <c r="B34" s="51">
        <f>'인원 입력 기능'!G33</f>
        <v>132</v>
      </c>
      <c r="C34" s="50">
        <f t="shared" si="0"/>
        <v>2</v>
      </c>
      <c r="D34" s="62">
        <f t="shared" si="4"/>
        <v>92.75</v>
      </c>
      <c r="E34" s="63">
        <f>'인원 입력 기능'!J33</f>
        <v>1954</v>
      </c>
      <c r="F34" s="64" t="str">
        <f t="shared" si="2"/>
        <v>0.68%</v>
      </c>
      <c r="G34" s="65">
        <f t="shared" si="5"/>
        <v>21717</v>
      </c>
      <c r="H34" s="66" t="str">
        <f t="shared" si="3"/>
        <v>7.59%</v>
      </c>
      <c r="I34" s="12"/>
      <c r="K34" s="19"/>
    </row>
    <row r="35" spans="1:11">
      <c r="A35" s="12"/>
      <c r="B35" s="51">
        <f>'인원 입력 기능'!G34</f>
        <v>131</v>
      </c>
      <c r="C35" s="50">
        <f t="shared" si="0"/>
        <v>2</v>
      </c>
      <c r="D35" s="62">
        <f t="shared" si="4"/>
        <v>91.84</v>
      </c>
      <c r="E35" s="63">
        <f>'인원 입력 기능'!J34</f>
        <v>3269</v>
      </c>
      <c r="F35" s="64" t="str">
        <f t="shared" si="2"/>
        <v>1.14%</v>
      </c>
      <c r="G35" s="65">
        <f t="shared" si="5"/>
        <v>24986</v>
      </c>
      <c r="H35" s="66" t="str">
        <f t="shared" si="3"/>
        <v>8.74%</v>
      </c>
      <c r="I35" s="12"/>
      <c r="K35" s="19"/>
    </row>
    <row r="36" spans="1:11">
      <c r="A36" s="12"/>
      <c r="B36" s="51">
        <f>'인원 입력 기능'!G35</f>
        <v>130</v>
      </c>
      <c r="C36" s="50">
        <f t="shared" si="0"/>
        <v>2</v>
      </c>
      <c r="D36" s="62">
        <f t="shared" si="4"/>
        <v>90.72</v>
      </c>
      <c r="E36" s="63">
        <f>'인원 입력 기능'!J35</f>
        <v>3116</v>
      </c>
      <c r="F36" s="64" t="str">
        <f t="shared" si="2"/>
        <v>1.09%</v>
      </c>
      <c r="G36" s="65">
        <f t="shared" si="5"/>
        <v>28102</v>
      </c>
      <c r="H36" s="66" t="str">
        <f t="shared" si="3"/>
        <v>9.83%</v>
      </c>
      <c r="I36" s="12"/>
      <c r="K36" s="19"/>
    </row>
    <row r="37" spans="1:11">
      <c r="A37" s="12"/>
      <c r="B37" s="51">
        <f>'인원 입력 기능'!G36</f>
        <v>129</v>
      </c>
      <c r="C37" s="50">
        <f t="shared" si="0"/>
        <v>2</v>
      </c>
      <c r="D37" s="62">
        <f t="shared" si="4"/>
        <v>89.85</v>
      </c>
      <c r="E37" s="63">
        <f>'인원 입력 기능'!J36</f>
        <v>1841</v>
      </c>
      <c r="F37" s="64" t="str">
        <f t="shared" si="2"/>
        <v>0.64%</v>
      </c>
      <c r="G37" s="65">
        <f t="shared" si="5"/>
        <v>29943</v>
      </c>
      <c r="H37" s="66" t="str">
        <f t="shared" si="3"/>
        <v>10.47%</v>
      </c>
      <c r="I37" s="12"/>
      <c r="K37" s="19"/>
    </row>
    <row r="38" spans="1:11">
      <c r="A38" s="12"/>
      <c r="B38" s="51">
        <f>'인원 입력 기능'!G37</f>
        <v>128</v>
      </c>
      <c r="C38" s="50">
        <f t="shared" ref="C38:C69" si="6">IF(ROUND(B38,0)&gt;=$M$6,1,IF(ROUND(B38,0)&gt;=$M$7,2,IF(ROUND(B38,0)&gt;=$M$8,3,IF(ROUND(B38,0)&gt;=$M$9,4,IF(ROUND(B38,0)&gt;=$M$10,5,IF(ROUND(B38,0)&gt;=$M$11,6,IF(ROUND(B38,0)&gt;=$M$12,7,IF(ROUND(B38,0)&gt;=$M$13,8,9))))))))</f>
        <v>2</v>
      </c>
      <c r="D38" s="62">
        <f t="shared" si="4"/>
        <v>88.79</v>
      </c>
      <c r="E38" s="63">
        <f>'인원 입력 기능'!J37</f>
        <v>4232</v>
      </c>
      <c r="F38" s="64" t="str">
        <f t="shared" si="2"/>
        <v>1.48%</v>
      </c>
      <c r="G38" s="65">
        <f t="shared" si="5"/>
        <v>34175</v>
      </c>
      <c r="H38" s="66" t="str">
        <f t="shared" si="3"/>
        <v>11.95%</v>
      </c>
      <c r="I38" s="12"/>
      <c r="K38" s="19"/>
    </row>
    <row r="39" spans="1:11">
      <c r="A39" s="12"/>
      <c r="B39" s="51">
        <f>'인원 입력 기능'!G38</f>
        <v>127</v>
      </c>
      <c r="C39" s="50">
        <f t="shared" si="6"/>
        <v>3</v>
      </c>
      <c r="D39" s="62">
        <f t="shared" si="4"/>
        <v>87.43</v>
      </c>
      <c r="E39" s="63">
        <f>'인원 입력 기능'!J38</f>
        <v>3565</v>
      </c>
      <c r="F39" s="64" t="str">
        <f t="shared" si="2"/>
        <v>1.25%</v>
      </c>
      <c r="G39" s="65">
        <f t="shared" si="5"/>
        <v>37740</v>
      </c>
      <c r="H39" s="66" t="str">
        <f t="shared" si="3"/>
        <v>13.2%</v>
      </c>
      <c r="I39" s="12"/>
      <c r="K39" s="19"/>
    </row>
    <row r="40" spans="1:11">
      <c r="A40" s="12"/>
      <c r="B40" s="51">
        <f>'인원 입력 기능'!G39</f>
        <v>126</v>
      </c>
      <c r="C40" s="50">
        <f t="shared" si="6"/>
        <v>3</v>
      </c>
      <c r="D40" s="62">
        <f t="shared" si="4"/>
        <v>86.44</v>
      </c>
      <c r="E40" s="63">
        <f>'인원 입력 기능'!J39</f>
        <v>2092</v>
      </c>
      <c r="F40" s="64" t="str">
        <f t="shared" si="2"/>
        <v>0.73%</v>
      </c>
      <c r="G40" s="65">
        <f t="shared" si="5"/>
        <v>39832</v>
      </c>
      <c r="H40" s="66" t="str">
        <f t="shared" si="3"/>
        <v>13.93%</v>
      </c>
      <c r="I40" s="12"/>
      <c r="K40" s="19"/>
    </row>
    <row r="41" spans="1:11">
      <c r="A41" s="12"/>
      <c r="B41" s="51">
        <f>'인원 입력 기능'!G40</f>
        <v>125</v>
      </c>
      <c r="C41" s="50">
        <f t="shared" si="6"/>
        <v>3</v>
      </c>
      <c r="D41" s="62">
        <f t="shared" si="4"/>
        <v>85.48</v>
      </c>
      <c r="E41" s="63">
        <f>'인원 입력 기능'!J40</f>
        <v>3416</v>
      </c>
      <c r="F41" s="64" t="str">
        <f t="shared" si="2"/>
        <v>1.19%</v>
      </c>
      <c r="G41" s="65">
        <f t="shared" si="5"/>
        <v>43248</v>
      </c>
      <c r="H41" s="66" t="str">
        <f t="shared" si="3"/>
        <v>15.12%</v>
      </c>
      <c r="I41" s="12"/>
      <c r="K41" s="19"/>
    </row>
    <row r="42" spans="1:11">
      <c r="A42" s="12"/>
      <c r="B42" s="51">
        <f>'인원 입력 기능'!G41</f>
        <v>124</v>
      </c>
      <c r="C42" s="50">
        <f t="shared" si="6"/>
        <v>3</v>
      </c>
      <c r="D42" s="62">
        <f t="shared" si="4"/>
        <v>84.12</v>
      </c>
      <c r="E42" s="63">
        <f>'인원 입력 기능'!J41</f>
        <v>4333</v>
      </c>
      <c r="F42" s="64" t="str">
        <f t="shared" si="2"/>
        <v>1.52%</v>
      </c>
      <c r="G42" s="65">
        <f t="shared" si="5"/>
        <v>47581</v>
      </c>
      <c r="H42" s="66" t="str">
        <f t="shared" si="3"/>
        <v>16.64%</v>
      </c>
      <c r="I42" s="12"/>
      <c r="K42" s="19"/>
    </row>
    <row r="43" spans="1:11">
      <c r="A43" s="12"/>
      <c r="B43" s="51">
        <f>'인원 입력 기능'!G42</f>
        <v>123</v>
      </c>
      <c r="C43" s="50">
        <f t="shared" si="6"/>
        <v>3</v>
      </c>
      <c r="D43" s="62">
        <f t="shared" si="4"/>
        <v>82.94</v>
      </c>
      <c r="E43" s="63">
        <f>'인원 입력 기능'!J42</f>
        <v>2409</v>
      </c>
      <c r="F43" s="64" t="str">
        <f t="shared" si="2"/>
        <v>0.84%</v>
      </c>
      <c r="G43" s="65">
        <f t="shared" si="5"/>
        <v>49990</v>
      </c>
      <c r="H43" s="66" t="str">
        <f t="shared" si="3"/>
        <v>17.48%</v>
      </c>
      <c r="I43" s="12"/>
      <c r="K43" s="19"/>
    </row>
    <row r="44" spans="1:11">
      <c r="A44" s="12"/>
      <c r="B44" s="51">
        <f>'인원 입력 기능'!G43</f>
        <v>122</v>
      </c>
      <c r="C44" s="50">
        <f t="shared" si="6"/>
        <v>3</v>
      </c>
      <c r="D44" s="62">
        <f t="shared" si="4"/>
        <v>81.97</v>
      </c>
      <c r="E44" s="63">
        <f>'인원 입력 기능'!J43</f>
        <v>3134</v>
      </c>
      <c r="F44" s="64" t="str">
        <f t="shared" si="2"/>
        <v>1.1%</v>
      </c>
      <c r="G44" s="65">
        <f t="shared" si="5"/>
        <v>53124</v>
      </c>
      <c r="H44" s="66" t="str">
        <f t="shared" si="3"/>
        <v>18.57%</v>
      </c>
      <c r="I44" s="12"/>
      <c r="K44" s="19"/>
    </row>
    <row r="45" spans="1:11">
      <c r="A45" s="12"/>
      <c r="B45" s="51">
        <f>'인원 입력 기능'!G44</f>
        <v>121</v>
      </c>
      <c r="C45" s="50">
        <f t="shared" si="6"/>
        <v>3</v>
      </c>
      <c r="D45" s="62">
        <f t="shared" si="4"/>
        <v>80.760000000000005</v>
      </c>
      <c r="E45" s="63">
        <f>'인원 입력 기능'!J44</f>
        <v>3792</v>
      </c>
      <c r="F45" s="64" t="str">
        <f t="shared" si="2"/>
        <v>1.33%</v>
      </c>
      <c r="G45" s="65">
        <f t="shared" si="5"/>
        <v>56916</v>
      </c>
      <c r="H45" s="66" t="str">
        <f t="shared" si="3"/>
        <v>19.9%</v>
      </c>
      <c r="I45" s="12"/>
      <c r="K45" s="19"/>
    </row>
    <row r="46" spans="1:11">
      <c r="A46" s="12"/>
      <c r="B46" s="51">
        <f>'인원 입력 기능'!G45</f>
        <v>120</v>
      </c>
      <c r="C46" s="50">
        <f t="shared" si="6"/>
        <v>3</v>
      </c>
      <c r="D46" s="62">
        <f t="shared" si="4"/>
        <v>79.5</v>
      </c>
      <c r="E46" s="63">
        <f>'인원 입력 기능'!J45</f>
        <v>3405</v>
      </c>
      <c r="F46" s="64" t="str">
        <f t="shared" si="2"/>
        <v>1.19%</v>
      </c>
      <c r="G46" s="65">
        <f t="shared" si="5"/>
        <v>60321</v>
      </c>
      <c r="H46" s="66" t="str">
        <f t="shared" si="3"/>
        <v>21.09%</v>
      </c>
      <c r="I46" s="12"/>
      <c r="K46" s="19"/>
    </row>
    <row r="47" spans="1:11">
      <c r="A47" s="12"/>
      <c r="B47" s="51">
        <f>'인원 입력 기능'!G46</f>
        <v>119</v>
      </c>
      <c r="C47" s="50">
        <f t="shared" si="6"/>
        <v>3</v>
      </c>
      <c r="D47" s="62">
        <f t="shared" si="4"/>
        <v>78.39</v>
      </c>
      <c r="E47" s="63">
        <f>'인원 입력 기능'!J46</f>
        <v>2959</v>
      </c>
      <c r="F47" s="64" t="str">
        <f t="shared" si="2"/>
        <v>1.03%</v>
      </c>
      <c r="G47" s="65">
        <f t="shared" si="5"/>
        <v>63280</v>
      </c>
      <c r="H47" s="66" t="str">
        <f t="shared" si="3"/>
        <v>22.13%</v>
      </c>
      <c r="I47" s="12"/>
      <c r="K47" s="19"/>
    </row>
    <row r="48" spans="1:11">
      <c r="A48" s="12"/>
      <c r="B48" s="51">
        <f>'인원 입력 기능'!G47</f>
        <v>118</v>
      </c>
      <c r="C48" s="50">
        <f t="shared" si="6"/>
        <v>3</v>
      </c>
      <c r="D48" s="62">
        <f t="shared" si="4"/>
        <v>77.14</v>
      </c>
      <c r="E48" s="63">
        <f>'인원 입력 기능'!J47</f>
        <v>4198</v>
      </c>
      <c r="F48" s="64" t="str">
        <f t="shared" si="2"/>
        <v>1.47%</v>
      </c>
      <c r="G48" s="65">
        <f t="shared" si="5"/>
        <v>67478</v>
      </c>
      <c r="H48" s="66" t="str">
        <f t="shared" si="3"/>
        <v>23.59%</v>
      </c>
      <c r="I48" s="12"/>
      <c r="K48" s="19"/>
    </row>
    <row r="49" spans="1:11">
      <c r="A49" s="12"/>
      <c r="B49" s="51">
        <f>'인원 입력 기능'!G48</f>
        <v>117</v>
      </c>
      <c r="C49" s="50">
        <f t="shared" si="6"/>
        <v>4</v>
      </c>
      <c r="D49" s="62">
        <f t="shared" si="4"/>
        <v>75.8</v>
      </c>
      <c r="E49" s="63">
        <f>'인원 입력 기능'!J48</f>
        <v>3451</v>
      </c>
      <c r="F49" s="64" t="str">
        <f t="shared" si="2"/>
        <v>1.21%</v>
      </c>
      <c r="G49" s="65">
        <f t="shared" si="5"/>
        <v>70929</v>
      </c>
      <c r="H49" s="66" t="str">
        <f t="shared" si="3"/>
        <v>24.8%</v>
      </c>
      <c r="I49" s="12"/>
      <c r="K49" s="19"/>
    </row>
    <row r="50" spans="1:11">
      <c r="A50" s="12"/>
      <c r="B50" s="51">
        <f>'인원 입력 기능'!G49</f>
        <v>116</v>
      </c>
      <c r="C50" s="50">
        <f t="shared" si="6"/>
        <v>4</v>
      </c>
      <c r="D50" s="62">
        <f t="shared" si="4"/>
        <v>74.680000000000007</v>
      </c>
      <c r="E50" s="63">
        <f>'인원 입력 기능'!J49</f>
        <v>2966</v>
      </c>
      <c r="F50" s="64" t="str">
        <f t="shared" si="2"/>
        <v>1.04%</v>
      </c>
      <c r="G50" s="65">
        <f t="shared" si="5"/>
        <v>73895</v>
      </c>
      <c r="H50" s="66" t="str">
        <f t="shared" si="3"/>
        <v>25.84%</v>
      </c>
      <c r="I50" s="12"/>
      <c r="K50" s="19"/>
    </row>
    <row r="51" spans="1:11">
      <c r="A51" s="12"/>
      <c r="B51" s="51">
        <f>'인원 입력 기능'!G50</f>
        <v>115</v>
      </c>
      <c r="C51" s="50">
        <f t="shared" si="6"/>
        <v>4</v>
      </c>
      <c r="D51" s="62">
        <f t="shared" si="4"/>
        <v>73.53</v>
      </c>
      <c r="E51" s="63">
        <f>'인원 입력 기능'!J50</f>
        <v>3639</v>
      </c>
      <c r="F51" s="64" t="str">
        <f t="shared" si="2"/>
        <v>1.27%</v>
      </c>
      <c r="G51" s="65">
        <f t="shared" si="5"/>
        <v>77534</v>
      </c>
      <c r="H51" s="66" t="str">
        <f t="shared" si="3"/>
        <v>27.11%</v>
      </c>
      <c r="I51" s="12"/>
      <c r="K51" s="19"/>
    </row>
    <row r="52" spans="1:11">
      <c r="A52" s="12"/>
      <c r="B52" s="51">
        <f>'인원 입력 기능'!G51</f>
        <v>114</v>
      </c>
      <c r="C52" s="50">
        <f t="shared" si="6"/>
        <v>4</v>
      </c>
      <c r="D52" s="62">
        <f t="shared" si="4"/>
        <v>72.22</v>
      </c>
      <c r="E52" s="63">
        <f>'인원 입력 기능'!J51</f>
        <v>3824</v>
      </c>
      <c r="F52" s="64" t="str">
        <f t="shared" si="2"/>
        <v>1.34%</v>
      </c>
      <c r="G52" s="65">
        <f t="shared" si="5"/>
        <v>81358</v>
      </c>
      <c r="H52" s="66" t="str">
        <f t="shared" si="3"/>
        <v>28.45%</v>
      </c>
      <c r="I52" s="12"/>
      <c r="K52" s="19"/>
    </row>
    <row r="53" spans="1:11">
      <c r="A53" s="12"/>
      <c r="B53" s="51">
        <f>'인원 입력 기능'!G52</f>
        <v>113</v>
      </c>
      <c r="C53" s="50">
        <f t="shared" si="6"/>
        <v>4</v>
      </c>
      <c r="D53" s="62">
        <f t="shared" si="4"/>
        <v>71.06</v>
      </c>
      <c r="E53" s="63">
        <f>'인원 입력 기능'!J52</f>
        <v>2803</v>
      </c>
      <c r="F53" s="64" t="str">
        <f t="shared" si="2"/>
        <v>0.98%</v>
      </c>
      <c r="G53" s="65">
        <f t="shared" si="5"/>
        <v>84161</v>
      </c>
      <c r="H53" s="66" t="str">
        <f t="shared" si="3"/>
        <v>29.43%</v>
      </c>
      <c r="I53" s="12"/>
      <c r="K53" s="19"/>
    </row>
    <row r="54" spans="1:11">
      <c r="A54" s="12"/>
      <c r="B54" s="51">
        <f>'인원 입력 기능'!G53</f>
        <v>112</v>
      </c>
      <c r="C54" s="50">
        <f t="shared" si="6"/>
        <v>4</v>
      </c>
      <c r="D54" s="62">
        <f t="shared" si="4"/>
        <v>69.959999999999994</v>
      </c>
      <c r="E54" s="63">
        <f>'인원 입력 기능'!J53</f>
        <v>3519</v>
      </c>
      <c r="F54" s="64" t="str">
        <f t="shared" si="2"/>
        <v>1.23%</v>
      </c>
      <c r="G54" s="65">
        <f t="shared" si="5"/>
        <v>87680</v>
      </c>
      <c r="H54" s="66" t="str">
        <f t="shared" si="3"/>
        <v>30.66%</v>
      </c>
      <c r="I54" s="12"/>
      <c r="K54" s="19"/>
    </row>
    <row r="55" spans="1:11">
      <c r="A55" s="12"/>
      <c r="B55" s="51">
        <f>'인원 입력 기능'!G54</f>
        <v>111</v>
      </c>
      <c r="C55" s="50">
        <f t="shared" si="6"/>
        <v>4</v>
      </c>
      <c r="D55" s="62">
        <f t="shared" si="4"/>
        <v>68.8</v>
      </c>
      <c r="E55" s="63">
        <f>'인원 입력 기능'!J54</f>
        <v>3102</v>
      </c>
      <c r="F55" s="64" t="str">
        <f t="shared" si="2"/>
        <v>1.08%</v>
      </c>
      <c r="G55" s="65">
        <f t="shared" si="5"/>
        <v>90782</v>
      </c>
      <c r="H55" s="66" t="str">
        <f t="shared" si="3"/>
        <v>31.74%</v>
      </c>
      <c r="I55" s="12"/>
      <c r="K55" s="19"/>
    </row>
    <row r="56" spans="1:11">
      <c r="A56" s="12"/>
      <c r="B56" s="51">
        <f>'인원 입력 기능'!G55</f>
        <v>110</v>
      </c>
      <c r="C56" s="50">
        <f t="shared" si="6"/>
        <v>4</v>
      </c>
      <c r="D56" s="62">
        <f t="shared" si="4"/>
        <v>67.739999999999995</v>
      </c>
      <c r="E56" s="63">
        <f>'인원 입력 기능'!J55</f>
        <v>2954</v>
      </c>
      <c r="F56" s="64" t="str">
        <f t="shared" si="2"/>
        <v>1.03%</v>
      </c>
      <c r="G56" s="65">
        <f t="shared" si="5"/>
        <v>93736</v>
      </c>
      <c r="H56" s="66" t="str">
        <f t="shared" si="3"/>
        <v>32.77%</v>
      </c>
      <c r="I56" s="12"/>
      <c r="K56" s="19"/>
    </row>
    <row r="57" spans="1:11">
      <c r="A57" s="12"/>
      <c r="B57" s="51">
        <f>'인원 입력 기능'!G56</f>
        <v>109</v>
      </c>
      <c r="C57" s="50">
        <f t="shared" si="6"/>
        <v>4</v>
      </c>
      <c r="D57" s="62">
        <f t="shared" si="4"/>
        <v>66.59</v>
      </c>
      <c r="E57" s="63">
        <f>'인원 입력 기능'!J56</f>
        <v>3623</v>
      </c>
      <c r="F57" s="64" t="str">
        <f t="shared" si="2"/>
        <v>1.27%</v>
      </c>
      <c r="G57" s="65">
        <f t="shared" si="5"/>
        <v>97359</v>
      </c>
      <c r="H57" s="66" t="str">
        <f t="shared" si="3"/>
        <v>34.04%</v>
      </c>
      <c r="I57" s="12"/>
      <c r="K57" s="19"/>
    </row>
    <row r="58" spans="1:11">
      <c r="A58" s="12"/>
      <c r="B58" s="51">
        <f>'인원 입력 기능'!G57</f>
        <v>108</v>
      </c>
      <c r="C58" s="50">
        <f t="shared" si="6"/>
        <v>4</v>
      </c>
      <c r="D58" s="62">
        <f t="shared" si="4"/>
        <v>65.36</v>
      </c>
      <c r="E58" s="63">
        <f>'인원 입력 기능'!J57</f>
        <v>3404</v>
      </c>
      <c r="F58" s="64" t="str">
        <f t="shared" si="2"/>
        <v>1.19%</v>
      </c>
      <c r="G58" s="65">
        <f t="shared" si="5"/>
        <v>100763</v>
      </c>
      <c r="H58" s="66" t="str">
        <f t="shared" si="3"/>
        <v>35.23%</v>
      </c>
      <c r="I58" s="12"/>
      <c r="K58" s="19"/>
    </row>
    <row r="59" spans="1:11">
      <c r="A59" s="12"/>
      <c r="B59" s="51">
        <f>'인원 입력 기능'!G58</f>
        <v>107</v>
      </c>
      <c r="C59" s="50">
        <f t="shared" si="6"/>
        <v>4</v>
      </c>
      <c r="D59" s="62">
        <f t="shared" si="4"/>
        <v>64.25</v>
      </c>
      <c r="E59" s="63">
        <f>'인원 입력 기능'!J58</f>
        <v>2935</v>
      </c>
      <c r="F59" s="64" t="str">
        <f t="shared" si="2"/>
        <v>1.03%</v>
      </c>
      <c r="G59" s="65">
        <f t="shared" si="5"/>
        <v>103698</v>
      </c>
      <c r="H59" s="66" t="str">
        <f t="shared" si="3"/>
        <v>36.26%</v>
      </c>
      <c r="I59" s="12"/>
      <c r="K59" s="19"/>
    </row>
    <row r="60" spans="1:11">
      <c r="A60" s="12"/>
      <c r="B60" s="51">
        <f>'인원 입력 기능'!G59</f>
        <v>106</v>
      </c>
      <c r="C60" s="50">
        <f t="shared" si="6"/>
        <v>4</v>
      </c>
      <c r="D60" s="62">
        <f t="shared" si="4"/>
        <v>63.12</v>
      </c>
      <c r="E60" s="63">
        <f>'인원 입력 기능'!J59</f>
        <v>3555</v>
      </c>
      <c r="F60" s="64" t="str">
        <f t="shared" si="2"/>
        <v>1.24%</v>
      </c>
      <c r="G60" s="65">
        <f t="shared" si="5"/>
        <v>107253</v>
      </c>
      <c r="H60" s="66" t="str">
        <f t="shared" si="3"/>
        <v>37.5%</v>
      </c>
      <c r="I60" s="12"/>
      <c r="K60" s="19"/>
    </row>
    <row r="61" spans="1:11">
      <c r="A61" s="12"/>
      <c r="B61" s="51">
        <f>'인원 입력 기능'!G60</f>
        <v>105</v>
      </c>
      <c r="C61" s="50">
        <f t="shared" si="6"/>
        <v>4</v>
      </c>
      <c r="D61" s="62">
        <f t="shared" si="4"/>
        <v>61.94</v>
      </c>
      <c r="E61" s="63">
        <f>'인원 입력 기능'!J60</f>
        <v>3223</v>
      </c>
      <c r="F61" s="64" t="str">
        <f t="shared" si="2"/>
        <v>1.13%</v>
      </c>
      <c r="G61" s="65">
        <f t="shared" si="5"/>
        <v>110476</v>
      </c>
      <c r="H61" s="66" t="str">
        <f t="shared" si="3"/>
        <v>38.63%</v>
      </c>
      <c r="I61" s="12"/>
      <c r="K61" s="19"/>
    </row>
    <row r="62" spans="1:11">
      <c r="A62" s="12"/>
      <c r="B62" s="51">
        <f>'인원 입력 기능'!G61</f>
        <v>104</v>
      </c>
      <c r="C62" s="50">
        <f t="shared" si="6"/>
        <v>4</v>
      </c>
      <c r="D62" s="62">
        <f t="shared" si="4"/>
        <v>60.78</v>
      </c>
      <c r="E62" s="63">
        <f>'인원 입력 기능'!J61</f>
        <v>3382</v>
      </c>
      <c r="F62" s="64" t="str">
        <f t="shared" si="2"/>
        <v>1.18%</v>
      </c>
      <c r="G62" s="65">
        <f t="shared" si="5"/>
        <v>113858</v>
      </c>
      <c r="H62" s="66" t="str">
        <f t="shared" si="3"/>
        <v>39.81%</v>
      </c>
      <c r="I62" s="12"/>
      <c r="K62" s="19"/>
    </row>
    <row r="63" spans="1:11">
      <c r="A63" s="12"/>
      <c r="B63" s="51">
        <f>'인원 입력 기능'!G62</f>
        <v>103</v>
      </c>
      <c r="C63" s="50">
        <f t="shared" si="6"/>
        <v>4</v>
      </c>
      <c r="D63" s="62">
        <f t="shared" si="4"/>
        <v>59.47</v>
      </c>
      <c r="E63" s="63">
        <f>'인원 입력 기능'!J62</f>
        <v>4112</v>
      </c>
      <c r="F63" s="64" t="str">
        <f t="shared" si="2"/>
        <v>1.44%</v>
      </c>
      <c r="G63" s="65">
        <f t="shared" si="5"/>
        <v>117970</v>
      </c>
      <c r="H63" s="66" t="str">
        <f t="shared" si="3"/>
        <v>41.25%</v>
      </c>
      <c r="I63" s="12"/>
      <c r="K63" s="19"/>
    </row>
    <row r="64" spans="1:11">
      <c r="A64" s="12"/>
      <c r="B64" s="51">
        <f>'인원 입력 기능'!G63</f>
        <v>102</v>
      </c>
      <c r="C64" s="50">
        <f t="shared" si="6"/>
        <v>5</v>
      </c>
      <c r="D64" s="62">
        <f t="shared" si="4"/>
        <v>58.2</v>
      </c>
      <c r="E64" s="63">
        <f>'인원 입력 기능'!J63</f>
        <v>3170</v>
      </c>
      <c r="F64" s="64" t="str">
        <f t="shared" si="2"/>
        <v>1.11%</v>
      </c>
      <c r="G64" s="65">
        <f t="shared" si="5"/>
        <v>121140</v>
      </c>
      <c r="H64" s="66" t="str">
        <f t="shared" si="3"/>
        <v>42.36%</v>
      </c>
      <c r="I64" s="12"/>
      <c r="K64" s="19"/>
    </row>
    <row r="65" spans="1:11">
      <c r="A65" s="12"/>
      <c r="B65" s="51">
        <f>'인원 입력 기능'!G64</f>
        <v>101</v>
      </c>
      <c r="C65" s="50">
        <f t="shared" si="6"/>
        <v>5</v>
      </c>
      <c r="D65" s="62">
        <f t="shared" si="4"/>
        <v>57.06</v>
      </c>
      <c r="E65" s="63">
        <f>'인원 입력 기능'!J64</f>
        <v>3364</v>
      </c>
      <c r="F65" s="64" t="str">
        <f t="shared" si="2"/>
        <v>1.18%</v>
      </c>
      <c r="G65" s="65">
        <f t="shared" si="5"/>
        <v>124504</v>
      </c>
      <c r="H65" s="66" t="str">
        <f t="shared" si="3"/>
        <v>43.53%</v>
      </c>
      <c r="I65" s="12"/>
      <c r="K65" s="19"/>
    </row>
    <row r="66" spans="1:11">
      <c r="A66" s="12"/>
      <c r="B66" s="51">
        <f>'인원 입력 기능'!G65</f>
        <v>100</v>
      </c>
      <c r="C66" s="50">
        <f t="shared" si="6"/>
        <v>5</v>
      </c>
      <c r="D66" s="62">
        <f t="shared" si="4"/>
        <v>55.81</v>
      </c>
      <c r="E66" s="63">
        <f>'인원 입력 기능'!J65</f>
        <v>3747</v>
      </c>
      <c r="F66" s="64" t="str">
        <f t="shared" si="2"/>
        <v>1.31%</v>
      </c>
      <c r="G66" s="65">
        <f t="shared" si="5"/>
        <v>128251</v>
      </c>
      <c r="H66" s="66" t="str">
        <f t="shared" si="3"/>
        <v>44.84%</v>
      </c>
      <c r="I66" s="12"/>
      <c r="K66" s="19"/>
    </row>
    <row r="67" spans="1:11">
      <c r="A67" s="12"/>
      <c r="B67" s="51">
        <f>'인원 입력 기능'!G66</f>
        <v>99</v>
      </c>
      <c r="C67" s="50">
        <f t="shared" si="6"/>
        <v>5</v>
      </c>
      <c r="D67" s="62">
        <f t="shared" si="4"/>
        <v>54.53</v>
      </c>
      <c r="E67" s="63">
        <f>'인원 입력 기능'!J66</f>
        <v>3557</v>
      </c>
      <c r="F67" s="64" t="str">
        <f t="shared" si="2"/>
        <v>1.24%</v>
      </c>
      <c r="G67" s="65">
        <f t="shared" si="5"/>
        <v>131808</v>
      </c>
      <c r="H67" s="66" t="str">
        <f t="shared" si="3"/>
        <v>46.09%</v>
      </c>
      <c r="I67" s="12"/>
      <c r="K67" s="19"/>
    </row>
    <row r="68" spans="1:11">
      <c r="A68" s="12"/>
      <c r="B68" s="51">
        <f>'인원 입력 기능'!G67</f>
        <v>98</v>
      </c>
      <c r="C68" s="50">
        <f t="shared" si="6"/>
        <v>5</v>
      </c>
      <c r="D68" s="62">
        <f t="shared" si="4"/>
        <v>53.3</v>
      </c>
      <c r="E68" s="63">
        <f>'인원 입력 기능'!J67</f>
        <v>3512</v>
      </c>
      <c r="F68" s="64" t="str">
        <f t="shared" si="2"/>
        <v>1.23%</v>
      </c>
      <c r="G68" s="65">
        <f t="shared" si="5"/>
        <v>135320</v>
      </c>
      <c r="H68" s="66" t="str">
        <f t="shared" si="3"/>
        <v>47.31%</v>
      </c>
      <c r="I68" s="12"/>
      <c r="K68" s="19"/>
    </row>
    <row r="69" spans="1:11">
      <c r="A69" s="12"/>
      <c r="B69" s="51">
        <f>'인원 입력 기능'!G68</f>
        <v>97</v>
      </c>
      <c r="C69" s="50">
        <f t="shared" si="6"/>
        <v>5</v>
      </c>
      <c r="D69" s="62">
        <f t="shared" si="4"/>
        <v>52.05</v>
      </c>
      <c r="E69" s="63">
        <f>'인원 입력 기능'!J68</f>
        <v>3632</v>
      </c>
      <c r="F69" s="64" t="str">
        <f t="shared" si="2"/>
        <v>1.27%</v>
      </c>
      <c r="G69" s="65">
        <f t="shared" si="5"/>
        <v>138952</v>
      </c>
      <c r="H69" s="66" t="str">
        <f t="shared" si="3"/>
        <v>48.58%</v>
      </c>
      <c r="I69" s="12"/>
      <c r="K69" s="19"/>
    </row>
    <row r="70" spans="1:11">
      <c r="A70" s="12"/>
      <c r="B70" s="51">
        <f>'인원 입력 기능'!G69</f>
        <v>96</v>
      </c>
      <c r="C70" s="50">
        <f t="shared" ref="C70:C89" si="7">IF(ROUND(B70,0)&gt;=$M$6,1,IF(ROUND(B70,0)&gt;=$M$7,2,IF(ROUND(B70,0)&gt;=$M$8,3,IF(ROUND(B70,0)&gt;=$M$9,4,IF(ROUND(B70,0)&gt;=$M$10,5,IF(ROUND(B70,0)&gt;=$M$11,6,IF(ROUND(B70,0)&gt;=$M$12,7,IF(ROUND(B70,0)&gt;=$M$13,8,9))))))))</f>
        <v>5</v>
      </c>
      <c r="D70" s="62">
        <f t="shared" si="4"/>
        <v>50.75</v>
      </c>
      <c r="E70" s="63">
        <f>'인원 입력 기능'!J69</f>
        <v>3795</v>
      </c>
      <c r="F70" s="64" t="str">
        <f t="shared" si="2"/>
        <v>1.33%</v>
      </c>
      <c r="G70" s="65">
        <f t="shared" si="5"/>
        <v>142747</v>
      </c>
      <c r="H70" s="66" t="str">
        <f t="shared" si="3"/>
        <v>49.91%</v>
      </c>
      <c r="I70" s="12"/>
      <c r="K70" s="19"/>
    </row>
    <row r="71" spans="1:11">
      <c r="A71" s="12"/>
      <c r="B71" s="51">
        <f>'인원 입력 기능'!G70</f>
        <v>95</v>
      </c>
      <c r="C71" s="50">
        <f t="shared" si="7"/>
        <v>5</v>
      </c>
      <c r="D71" s="62">
        <f t="shared" si="4"/>
        <v>49.42</v>
      </c>
      <c r="E71" s="63">
        <f>'인원 입력 기능'!J70</f>
        <v>3796</v>
      </c>
      <c r="F71" s="64" t="str">
        <f t="shared" ref="F71:F105" si="8">IF(ROUND(E71*100/$H$2,2)&gt;0,ROUND(E71*100/$H$2,2),IF(ROUND(E71*100/$H$2,3)&gt;0,ROUND(E71*100/$H$2,3),IF(ROUND(E71*100/$H$2,4)&gt;0,ROUND(E71*100/$H$2,4),IF(ROUND(E71*100/$H$2,5)&gt;0,ROUND(E71*100/$H$2,5),0))))&amp;"%"</f>
        <v>1.33%</v>
      </c>
      <c r="G71" s="65">
        <f t="shared" si="5"/>
        <v>146543</v>
      </c>
      <c r="H71" s="66" t="str">
        <f t="shared" ref="H71:H105" si="9">ROUND(G71*100/$H$2,2)&amp;"%"</f>
        <v>51.24%</v>
      </c>
      <c r="I71" s="12"/>
      <c r="K71" s="19"/>
    </row>
    <row r="72" spans="1:11">
      <c r="A72" s="12"/>
      <c r="B72" s="51">
        <f>'인원 입력 기능'!G71</f>
        <v>94</v>
      </c>
      <c r="C72" s="50">
        <f t="shared" si="7"/>
        <v>5</v>
      </c>
      <c r="D72" s="62">
        <f t="shared" ref="D72:D105" si="10">ROUND(100*(1-(G71+G72)/2/$H$2),2)</f>
        <v>48.01</v>
      </c>
      <c r="E72" s="63">
        <f>'인원 입력 기능'!J71</f>
        <v>4312</v>
      </c>
      <c r="F72" s="64" t="str">
        <f t="shared" si="8"/>
        <v>1.51%</v>
      </c>
      <c r="G72" s="65">
        <f t="shared" ref="G72:G80" si="11">E72+G71</f>
        <v>150855</v>
      </c>
      <c r="H72" s="66" t="str">
        <f t="shared" si="9"/>
        <v>52.75%</v>
      </c>
      <c r="I72" s="12"/>
      <c r="K72" s="19"/>
    </row>
    <row r="73" spans="1:11">
      <c r="A73" s="12"/>
      <c r="B73" s="51">
        <f>'인원 입력 기능'!G72</f>
        <v>93</v>
      </c>
      <c r="C73" s="50">
        <f t="shared" si="7"/>
        <v>5</v>
      </c>
      <c r="D73" s="62">
        <f t="shared" si="10"/>
        <v>46.45</v>
      </c>
      <c r="E73" s="63">
        <f>'인원 입력 기능'!J72</f>
        <v>4589</v>
      </c>
      <c r="F73" s="64" t="str">
        <f t="shared" si="8"/>
        <v>1.6%</v>
      </c>
      <c r="G73" s="65">
        <f t="shared" si="11"/>
        <v>155444</v>
      </c>
      <c r="H73" s="66" t="str">
        <f t="shared" si="9"/>
        <v>54.35%</v>
      </c>
      <c r="I73" s="12"/>
      <c r="K73" s="19"/>
    </row>
    <row r="74" spans="1:11">
      <c r="A74" s="12"/>
      <c r="B74" s="51">
        <f>'인원 입력 기능'!G73</f>
        <v>92</v>
      </c>
      <c r="C74" s="50">
        <f t="shared" si="7"/>
        <v>5</v>
      </c>
      <c r="D74" s="62">
        <f t="shared" si="10"/>
        <v>44.92</v>
      </c>
      <c r="E74" s="63">
        <f>'인원 입력 기능'!J73</f>
        <v>4161</v>
      </c>
      <c r="F74" s="64" t="str">
        <f t="shared" si="8"/>
        <v>1.45%</v>
      </c>
      <c r="G74" s="65">
        <f t="shared" si="11"/>
        <v>159605</v>
      </c>
      <c r="H74" s="66" t="str">
        <f t="shared" si="9"/>
        <v>55.81%</v>
      </c>
      <c r="I74" s="12"/>
      <c r="K74" s="19"/>
    </row>
    <row r="75" spans="1:11">
      <c r="A75" s="12"/>
      <c r="B75" s="51">
        <f>'인원 입력 기능'!G74</f>
        <v>91</v>
      </c>
      <c r="C75" s="50">
        <f t="shared" si="7"/>
        <v>5</v>
      </c>
      <c r="D75" s="62">
        <f t="shared" si="10"/>
        <v>43.34</v>
      </c>
      <c r="E75" s="63">
        <f>'인원 입력 기능'!J74</f>
        <v>4875</v>
      </c>
      <c r="F75" s="64" t="str">
        <f t="shared" si="8"/>
        <v>1.7%</v>
      </c>
      <c r="G75" s="65">
        <f t="shared" si="11"/>
        <v>164480</v>
      </c>
      <c r="H75" s="66" t="str">
        <f t="shared" si="9"/>
        <v>57.51%</v>
      </c>
      <c r="I75" s="12"/>
      <c r="K75" s="19"/>
    </row>
    <row r="76" spans="1:11">
      <c r="A76" s="12"/>
      <c r="B76" s="51">
        <f>'인원 입력 기능'!G75</f>
        <v>90</v>
      </c>
      <c r="C76" s="50">
        <f t="shared" si="7"/>
        <v>5</v>
      </c>
      <c r="D76" s="62">
        <f t="shared" si="10"/>
        <v>41.65</v>
      </c>
      <c r="E76" s="63">
        <f>'인원 입력 기능'!J75</f>
        <v>4809</v>
      </c>
      <c r="F76" s="64" t="str">
        <f t="shared" si="8"/>
        <v>1.68%</v>
      </c>
      <c r="G76" s="65">
        <f t="shared" si="11"/>
        <v>169289</v>
      </c>
      <c r="H76" s="66" t="str">
        <f t="shared" si="9"/>
        <v>59.19%</v>
      </c>
      <c r="I76" s="12"/>
      <c r="K76" s="19"/>
    </row>
    <row r="77" spans="1:11">
      <c r="A77" s="12"/>
      <c r="B77" s="51">
        <f>'인원 입력 기능'!G76</f>
        <v>89</v>
      </c>
      <c r="C77" s="50">
        <f t="shared" si="7"/>
        <v>5</v>
      </c>
      <c r="D77" s="62">
        <f t="shared" si="10"/>
        <v>39.93</v>
      </c>
      <c r="E77" s="63">
        <f>'인원 입력 기능'!J76</f>
        <v>5032</v>
      </c>
      <c r="F77" s="64" t="str">
        <f t="shared" si="8"/>
        <v>1.76%</v>
      </c>
      <c r="G77" s="65">
        <f t="shared" si="11"/>
        <v>174321</v>
      </c>
      <c r="H77" s="66" t="str">
        <f t="shared" si="9"/>
        <v>60.95%</v>
      </c>
      <c r="I77" s="12"/>
      <c r="K77" s="19"/>
    </row>
    <row r="78" spans="1:11">
      <c r="A78" s="12"/>
      <c r="B78" s="51">
        <f>'인원 입력 기능'!G77</f>
        <v>88</v>
      </c>
      <c r="C78" s="50">
        <f t="shared" si="7"/>
        <v>6</v>
      </c>
      <c r="D78" s="62">
        <f t="shared" si="10"/>
        <v>38.01</v>
      </c>
      <c r="E78" s="63">
        <f>'인원 입력 기능'!J77</f>
        <v>5930</v>
      </c>
      <c r="F78" s="64" t="str">
        <f t="shared" si="8"/>
        <v>2.07%</v>
      </c>
      <c r="G78" s="65">
        <f t="shared" si="11"/>
        <v>180251</v>
      </c>
      <c r="H78" s="66" t="str">
        <f t="shared" si="9"/>
        <v>63.03%</v>
      </c>
      <c r="I78" s="12"/>
      <c r="K78" s="19"/>
    </row>
    <row r="79" spans="1:11">
      <c r="A79" s="12"/>
      <c r="B79" s="51">
        <f>'인원 입력 기능'!G78</f>
        <v>87</v>
      </c>
      <c r="C79" s="50">
        <f t="shared" si="7"/>
        <v>6</v>
      </c>
      <c r="D79" s="62">
        <f t="shared" si="10"/>
        <v>35.979999999999997</v>
      </c>
      <c r="E79" s="63">
        <f>'인원 입력 기능'!J78</f>
        <v>5670</v>
      </c>
      <c r="F79" s="64" t="str">
        <f t="shared" si="8"/>
        <v>1.98%</v>
      </c>
      <c r="G79" s="65">
        <f t="shared" si="11"/>
        <v>185921</v>
      </c>
      <c r="H79" s="66" t="str">
        <f t="shared" si="9"/>
        <v>65.01%</v>
      </c>
      <c r="I79" s="12"/>
      <c r="K79" s="19"/>
    </row>
    <row r="80" spans="1:11">
      <c r="A80" s="12"/>
      <c r="B80" s="51">
        <f>'인원 입력 기능'!G79</f>
        <v>86</v>
      </c>
      <c r="C80" s="50">
        <f t="shared" si="7"/>
        <v>6</v>
      </c>
      <c r="D80" s="62">
        <f t="shared" si="10"/>
        <v>33.93</v>
      </c>
      <c r="E80" s="63">
        <f>'인원 입력 기능'!J79</f>
        <v>6072</v>
      </c>
      <c r="F80" s="64" t="str">
        <f t="shared" si="8"/>
        <v>2.12%</v>
      </c>
      <c r="G80" s="65">
        <f t="shared" si="11"/>
        <v>191993</v>
      </c>
      <c r="H80" s="66" t="str">
        <f t="shared" si="9"/>
        <v>67.13%</v>
      </c>
      <c r="I80" s="12"/>
      <c r="K80" s="19"/>
    </row>
    <row r="81" spans="1:11">
      <c r="A81" s="12"/>
      <c r="B81" s="51">
        <f>'인원 입력 기능'!G80</f>
        <v>85</v>
      </c>
      <c r="C81" s="50">
        <f t="shared" si="7"/>
        <v>6</v>
      </c>
      <c r="D81" s="62">
        <f t="shared" si="10"/>
        <v>31.86</v>
      </c>
      <c r="E81" s="63">
        <f>'인원 입력 기능'!J80</f>
        <v>5767</v>
      </c>
      <c r="F81" s="64" t="str">
        <f t="shared" si="8"/>
        <v>2.02%</v>
      </c>
      <c r="G81" s="65">
        <f>E81+G80</f>
        <v>197760</v>
      </c>
      <c r="H81" s="66" t="str">
        <f t="shared" si="9"/>
        <v>69.15%</v>
      </c>
      <c r="I81" s="12"/>
      <c r="K81" s="19"/>
    </row>
    <row r="82" spans="1:11">
      <c r="A82" s="12"/>
      <c r="B82" s="51">
        <f>'인원 입력 기능'!G81</f>
        <v>84</v>
      </c>
      <c r="C82" s="50">
        <f t="shared" si="7"/>
        <v>6</v>
      </c>
      <c r="D82" s="62">
        <f t="shared" si="10"/>
        <v>29.65</v>
      </c>
      <c r="E82" s="63">
        <f>'인원 입력 기능'!J81</f>
        <v>6889</v>
      </c>
      <c r="F82" s="64" t="str">
        <f t="shared" si="8"/>
        <v>2.41%</v>
      </c>
      <c r="G82" s="65">
        <f t="shared" ref="G82:G86" si="12">E82+G81</f>
        <v>204649</v>
      </c>
      <c r="H82" s="66" t="str">
        <f t="shared" si="9"/>
        <v>71.56%</v>
      </c>
      <c r="I82" s="12"/>
      <c r="K82" s="19"/>
    </row>
    <row r="83" spans="1:11">
      <c r="A83" s="12"/>
      <c r="B83" s="51">
        <f>'인원 입력 기능'!G82</f>
        <v>83</v>
      </c>
      <c r="C83" s="50">
        <f t="shared" si="7"/>
        <v>6</v>
      </c>
      <c r="D83" s="62">
        <f t="shared" si="10"/>
        <v>27.14</v>
      </c>
      <c r="E83" s="63">
        <f>'인원 입력 기능'!J82</f>
        <v>7480</v>
      </c>
      <c r="F83" s="64" t="str">
        <f t="shared" si="8"/>
        <v>2.62%</v>
      </c>
      <c r="G83" s="65">
        <f t="shared" si="12"/>
        <v>212129</v>
      </c>
      <c r="H83" s="66" t="str">
        <f t="shared" si="9"/>
        <v>74.17%</v>
      </c>
      <c r="I83" s="12"/>
      <c r="K83" s="19"/>
    </row>
    <row r="84" spans="1:11">
      <c r="A84" s="12"/>
      <c r="B84" s="51">
        <f>'인원 입력 기능'!G83</f>
        <v>82</v>
      </c>
      <c r="C84" s="50">
        <f t="shared" si="7"/>
        <v>6</v>
      </c>
      <c r="D84" s="62">
        <f t="shared" si="10"/>
        <v>24.57</v>
      </c>
      <c r="E84" s="63">
        <f>'인원 입력 기능'!J83</f>
        <v>7219</v>
      </c>
      <c r="F84" s="64" t="str">
        <f t="shared" si="8"/>
        <v>2.52%</v>
      </c>
      <c r="G84" s="65">
        <f t="shared" si="12"/>
        <v>219348</v>
      </c>
      <c r="H84" s="66" t="str">
        <f t="shared" si="9"/>
        <v>76.7%</v>
      </c>
      <c r="I84" s="12"/>
      <c r="K84" s="19"/>
    </row>
    <row r="85" spans="1:11">
      <c r="A85" s="12"/>
      <c r="B85" s="51">
        <f>'인원 입력 기능'!G84</f>
        <v>81</v>
      </c>
      <c r="C85" s="50">
        <f t="shared" si="7"/>
        <v>6</v>
      </c>
      <c r="D85" s="62">
        <f t="shared" si="10"/>
        <v>21.41</v>
      </c>
      <c r="E85" s="63">
        <f>'인원 입력 기능'!J84</f>
        <v>10827</v>
      </c>
      <c r="F85" s="64" t="str">
        <f t="shared" si="8"/>
        <v>3.79%</v>
      </c>
      <c r="G85" s="65">
        <f t="shared" si="12"/>
        <v>230175</v>
      </c>
      <c r="H85" s="66" t="str">
        <f t="shared" si="9"/>
        <v>80.48%</v>
      </c>
      <c r="I85" s="12"/>
      <c r="K85" s="19"/>
    </row>
    <row r="86" spans="1:11">
      <c r="A86" s="12"/>
      <c r="B86" s="51">
        <f>'인원 입력 기능'!G85</f>
        <v>80</v>
      </c>
      <c r="C86" s="50">
        <f t="shared" si="7"/>
        <v>7</v>
      </c>
      <c r="D86" s="62">
        <f t="shared" si="10"/>
        <v>17</v>
      </c>
      <c r="E86" s="63">
        <f>'인원 입력 기능'!J85</f>
        <v>14432</v>
      </c>
      <c r="F86" s="64" t="str">
        <f t="shared" si="8"/>
        <v>5.05%</v>
      </c>
      <c r="G86" s="65">
        <f t="shared" si="12"/>
        <v>244607</v>
      </c>
      <c r="H86" s="66" t="str">
        <f t="shared" si="9"/>
        <v>85.53%</v>
      </c>
      <c r="I86" s="12"/>
      <c r="K86" s="19"/>
    </row>
    <row r="87" spans="1:11">
      <c r="A87" s="12"/>
      <c r="B87" s="51">
        <f>'인원 입력 기능'!G86</f>
        <v>79</v>
      </c>
      <c r="C87" s="50">
        <f t="shared" si="7"/>
        <v>7</v>
      </c>
      <c r="D87" s="62">
        <f t="shared" si="10"/>
        <v>12.56</v>
      </c>
      <c r="E87" s="63">
        <f>'인원 입력 기능'!J86</f>
        <v>10962</v>
      </c>
      <c r="F87" s="64" t="str">
        <f t="shared" ref="F87:F89" si="13">IF(ROUND(E87*100/$H$2,2)&gt;0,ROUND(E87*100/$H$2,2),IF(ROUND(E87*100/$H$2,3)&gt;0,ROUND(E87*100/$H$2,3),IF(ROUND(E87*100/$H$2,4)&gt;0,ROUND(E87*100/$H$2,4),IF(ROUND(E87*100/$H$2,5)&gt;0,ROUND(E87*100/$H$2,5),0))))&amp;"%"</f>
        <v>3.83%</v>
      </c>
      <c r="G87" s="65">
        <f t="shared" ref="G87:G89" si="14">E87+G86</f>
        <v>255569</v>
      </c>
      <c r="H87" s="66" t="str">
        <f t="shared" ref="H87:H89" si="15">ROUND(G87*100/$H$2,2)&amp;"%"</f>
        <v>89.36%</v>
      </c>
      <c r="I87" s="12"/>
      <c r="K87" s="19"/>
    </row>
    <row r="88" spans="1:11">
      <c r="A88" s="12"/>
      <c r="B88" s="51">
        <f>'인원 입력 기능'!G87</f>
        <v>78</v>
      </c>
      <c r="C88" s="50">
        <f t="shared" si="7"/>
        <v>8</v>
      </c>
      <c r="D88" s="62">
        <f t="shared" si="10"/>
        <v>9.7200000000000006</v>
      </c>
      <c r="E88" s="63">
        <f>'인원 입력 기능'!J87</f>
        <v>5249</v>
      </c>
      <c r="F88" s="64" t="str">
        <f t="shared" si="13"/>
        <v>1.84%</v>
      </c>
      <c r="G88" s="65">
        <f t="shared" si="14"/>
        <v>260818</v>
      </c>
      <c r="H88" s="66" t="str">
        <f t="shared" si="15"/>
        <v>91.2%</v>
      </c>
      <c r="I88" s="12"/>
      <c r="K88" s="19"/>
    </row>
    <row r="89" spans="1:11">
      <c r="A89" s="12"/>
      <c r="B89" s="51">
        <f>'인원 입력 기능'!G88</f>
        <v>77</v>
      </c>
      <c r="C89" s="50">
        <f t="shared" si="7"/>
        <v>8</v>
      </c>
      <c r="D89" s="62">
        <f t="shared" si="10"/>
        <v>7.59</v>
      </c>
      <c r="E89" s="63">
        <f>'인원 입력 기능'!J88</f>
        <v>6930</v>
      </c>
      <c r="F89" s="64" t="str">
        <f t="shared" si="13"/>
        <v>2.42%</v>
      </c>
      <c r="G89" s="65">
        <f t="shared" si="14"/>
        <v>267748</v>
      </c>
      <c r="H89" s="66" t="str">
        <f t="shared" si="15"/>
        <v>93.62%</v>
      </c>
      <c r="I89" s="12"/>
      <c r="K89" s="19"/>
    </row>
    <row r="90" spans="1:11">
      <c r="A90" s="12"/>
      <c r="B90" s="51">
        <f>'인원 입력 기능'!G89</f>
        <v>76</v>
      </c>
      <c r="C90" s="50">
        <f t="shared" ref="C90:C96" si="16">IF(ROUND(B90,0)&gt;=$M$6,1,IF(ROUND(B90,0)&gt;=$M$7,2,IF(ROUND(B90,0)&gt;=$M$8,3,IF(ROUND(B90,0)&gt;=$M$9,4,IF(ROUND(B90,0)&gt;=$M$10,5,IF(ROUND(B90,0)&gt;=$M$11,6,IF(ROUND(B90,0)&gt;=$M$12,7,IF(ROUND(B90,0)&gt;=$M$13,8,9))))))))</f>
        <v>8</v>
      </c>
      <c r="D90" s="62">
        <f t="shared" ref="D90:D96" si="17">ROUND(100*(1-(G89+G90)/2/$H$2),2)</f>
        <v>5.71</v>
      </c>
      <c r="E90" s="63">
        <f>'인원 입력 기능'!J89</f>
        <v>3834</v>
      </c>
      <c r="F90" s="64" t="str">
        <f t="shared" ref="F90:F96" si="18">IF(ROUND(E90*100/$H$2,2)&gt;0,ROUND(E90*100/$H$2,2),IF(ROUND(E90*100/$H$2,3)&gt;0,ROUND(E90*100/$H$2,3),IF(ROUND(E90*100/$H$2,4)&gt;0,ROUND(E90*100/$H$2,4),IF(ROUND(E90*100/$H$2,5)&gt;0,ROUND(E90*100/$H$2,5),0))))&amp;"%"</f>
        <v>1.34%</v>
      </c>
      <c r="G90" s="65">
        <f t="shared" ref="G90:G96" si="19">E90+G89</f>
        <v>271582</v>
      </c>
      <c r="H90" s="66" t="str">
        <f t="shared" ref="H90:H96" si="20">ROUND(G90*100/$H$2,2)&amp;"%"</f>
        <v>94.96%</v>
      </c>
      <c r="I90" s="12"/>
      <c r="K90" s="19"/>
    </row>
    <row r="91" spans="1:11">
      <c r="A91" s="12"/>
      <c r="B91" s="51">
        <f>'인원 입력 기능'!G90</f>
        <v>75</v>
      </c>
      <c r="C91" s="50">
        <f t="shared" si="16"/>
        <v>8</v>
      </c>
      <c r="D91" s="62">
        <f t="shared" si="17"/>
        <v>4.2300000000000004</v>
      </c>
      <c r="E91" s="63">
        <f>'인원 입력 기능'!J90</f>
        <v>4612</v>
      </c>
      <c r="F91" s="64" t="str">
        <f t="shared" si="18"/>
        <v>1.61%</v>
      </c>
      <c r="G91" s="65">
        <f t="shared" si="19"/>
        <v>276194</v>
      </c>
      <c r="H91" s="66" t="str">
        <f t="shared" si="20"/>
        <v>96.57%</v>
      </c>
      <c r="I91" s="12"/>
      <c r="K91" s="19"/>
    </row>
    <row r="92" spans="1:11">
      <c r="A92" s="12"/>
      <c r="B92" s="51">
        <f>'인원 입력 기능'!G91</f>
        <v>74</v>
      </c>
      <c r="C92" s="50">
        <f t="shared" si="16"/>
        <v>9</v>
      </c>
      <c r="D92" s="62">
        <f t="shared" si="17"/>
        <v>3.04</v>
      </c>
      <c r="E92" s="63">
        <f>'인원 입력 기능'!J91</f>
        <v>2237</v>
      </c>
      <c r="F92" s="64" t="str">
        <f t="shared" si="18"/>
        <v>0.78%</v>
      </c>
      <c r="G92" s="65">
        <f t="shared" si="19"/>
        <v>278431</v>
      </c>
      <c r="H92" s="66" t="str">
        <f t="shared" si="20"/>
        <v>97.35%</v>
      </c>
      <c r="I92" s="12"/>
      <c r="K92" s="19"/>
    </row>
    <row r="93" spans="1:11">
      <c r="A93" s="12"/>
      <c r="B93" s="51">
        <f>'인원 입력 기능'!G92</f>
        <v>73</v>
      </c>
      <c r="C93" s="50">
        <f t="shared" si="16"/>
        <v>9</v>
      </c>
      <c r="D93" s="62">
        <f t="shared" si="17"/>
        <v>2.3199999999999998</v>
      </c>
      <c r="E93" s="63">
        <f>'인원 입력 기능'!J92</f>
        <v>1849</v>
      </c>
      <c r="F93" s="64" t="str">
        <f t="shared" si="18"/>
        <v>0.65%</v>
      </c>
      <c r="G93" s="65">
        <f t="shared" si="19"/>
        <v>280280</v>
      </c>
      <c r="H93" s="66" t="str">
        <f t="shared" si="20"/>
        <v>98%</v>
      </c>
      <c r="I93" s="12"/>
      <c r="K93" s="19"/>
    </row>
    <row r="94" spans="1:11">
      <c r="A94" s="12"/>
      <c r="B94" s="51">
        <f>'인원 입력 기능'!G93</f>
        <v>72</v>
      </c>
      <c r="C94" s="50">
        <f t="shared" si="16"/>
        <v>9</v>
      </c>
      <c r="D94" s="62">
        <f t="shared" si="17"/>
        <v>1.73</v>
      </c>
      <c r="E94" s="63">
        <f>'인원 입력 기능'!J93</f>
        <v>1553</v>
      </c>
      <c r="F94" s="64" t="str">
        <f t="shared" si="18"/>
        <v>0.54%</v>
      </c>
      <c r="G94" s="65">
        <f t="shared" si="19"/>
        <v>281833</v>
      </c>
      <c r="H94" s="66" t="str">
        <f t="shared" si="20"/>
        <v>98.54%</v>
      </c>
      <c r="I94" s="12"/>
      <c r="K94" s="19"/>
    </row>
    <row r="95" spans="1:11">
      <c r="A95" s="12"/>
      <c r="B95" s="51">
        <f>'인원 입력 기능'!G94</f>
        <v>71</v>
      </c>
      <c r="C95" s="50">
        <f t="shared" si="16"/>
        <v>9</v>
      </c>
      <c r="D95" s="62">
        <f t="shared" si="17"/>
        <v>1.28</v>
      </c>
      <c r="E95" s="63">
        <f>'인원 입력 기능'!J94</f>
        <v>1006</v>
      </c>
      <c r="F95" s="64" t="str">
        <f t="shared" si="18"/>
        <v>0.35%</v>
      </c>
      <c r="G95" s="65">
        <f t="shared" si="19"/>
        <v>282839</v>
      </c>
      <c r="H95" s="66" t="str">
        <f t="shared" si="20"/>
        <v>98.9%</v>
      </c>
      <c r="I95" s="12"/>
      <c r="K95" s="19"/>
    </row>
    <row r="96" spans="1:11">
      <c r="A96" s="12"/>
      <c r="B96" s="51">
        <f>'인원 입력 기능'!G95</f>
        <v>70</v>
      </c>
      <c r="C96" s="50">
        <f t="shared" si="16"/>
        <v>9</v>
      </c>
      <c r="D96" s="62">
        <f t="shared" si="17"/>
        <v>0.97</v>
      </c>
      <c r="E96" s="63">
        <f>'인원 입력 기능'!J95</f>
        <v>750</v>
      </c>
      <c r="F96" s="64" t="str">
        <f t="shared" si="18"/>
        <v>0.26%</v>
      </c>
      <c r="G96" s="65">
        <f t="shared" si="19"/>
        <v>283589</v>
      </c>
      <c r="H96" s="66" t="str">
        <f t="shared" si="20"/>
        <v>99.16%</v>
      </c>
      <c r="I96" s="12"/>
      <c r="K96" s="19"/>
    </row>
    <row r="97" spans="1:11">
      <c r="A97" s="12"/>
      <c r="B97" s="51">
        <f>'인원 입력 기능'!G96</f>
        <v>69</v>
      </c>
      <c r="C97" s="50">
        <f t="shared" ref="C97:C103" si="21">IF(ROUND(B97,0)&gt;=$M$6,1,IF(ROUND(B97,0)&gt;=$M$7,2,IF(ROUND(B97,0)&gt;=$M$8,3,IF(ROUND(B97,0)&gt;=$M$9,4,IF(ROUND(B97,0)&gt;=$M$10,5,IF(ROUND(B97,0)&gt;=$M$11,6,IF(ROUND(B97,0)&gt;=$M$12,7,IF(ROUND(B97,0)&gt;=$M$13,8,9))))))))</f>
        <v>9</v>
      </c>
      <c r="D97" s="62">
        <f t="shared" ref="D97:D103" si="22">ROUND(100*(1-(G96+G97)/2/$H$2),2)</f>
        <v>0.75</v>
      </c>
      <c r="E97" s="63">
        <f>'인원 입력 기능'!J96</f>
        <v>536</v>
      </c>
      <c r="F97" s="64" t="str">
        <f t="shared" ref="F97:F103" si="23">IF(ROUND(E97*100/$H$2,2)&gt;0,ROUND(E97*100/$H$2,2),IF(ROUND(E97*100/$H$2,3)&gt;0,ROUND(E97*100/$H$2,3),IF(ROUND(E97*100/$H$2,4)&gt;0,ROUND(E97*100/$H$2,4),IF(ROUND(E97*100/$H$2,5)&gt;0,ROUND(E97*100/$H$2,5),0))))&amp;"%"</f>
        <v>0.19%</v>
      </c>
      <c r="G97" s="65">
        <f t="shared" ref="G97:G103" si="24">E97+G96</f>
        <v>284125</v>
      </c>
      <c r="H97" s="66" t="str">
        <f t="shared" ref="H97:H103" si="25">ROUND(G97*100/$H$2,2)&amp;"%"</f>
        <v>99.34%</v>
      </c>
      <c r="I97" s="12"/>
      <c r="K97" s="19"/>
    </row>
    <row r="98" spans="1:11">
      <c r="A98" s="12"/>
      <c r="B98" s="51">
        <f>'인원 입력 기능'!G97</f>
        <v>68</v>
      </c>
      <c r="C98" s="50">
        <f t="shared" si="21"/>
        <v>9</v>
      </c>
      <c r="D98" s="62">
        <f t="shared" si="22"/>
        <v>0.62</v>
      </c>
      <c r="E98" s="63">
        <f>'인원 입력 기능'!J97</f>
        <v>191</v>
      </c>
      <c r="F98" s="64" t="str">
        <f t="shared" si="23"/>
        <v>0.07%</v>
      </c>
      <c r="G98" s="65">
        <f t="shared" si="24"/>
        <v>284316</v>
      </c>
      <c r="H98" s="66" t="str">
        <f t="shared" si="25"/>
        <v>99.41%</v>
      </c>
      <c r="I98" s="12"/>
      <c r="K98" s="19"/>
    </row>
    <row r="99" spans="1:11">
      <c r="A99" s="12"/>
      <c r="B99" s="51">
        <f>'인원 입력 기능'!G98</f>
        <v>67</v>
      </c>
      <c r="C99" s="50">
        <f t="shared" si="21"/>
        <v>9</v>
      </c>
      <c r="D99" s="62">
        <f t="shared" si="22"/>
        <v>0.48</v>
      </c>
      <c r="E99" s="63">
        <f>'인원 입력 기능'!J98</f>
        <v>594</v>
      </c>
      <c r="F99" s="64" t="str">
        <f t="shared" si="23"/>
        <v>0.21%</v>
      </c>
      <c r="G99" s="65">
        <f t="shared" si="24"/>
        <v>284910</v>
      </c>
      <c r="H99" s="66" t="str">
        <f t="shared" si="25"/>
        <v>99.62%</v>
      </c>
      <c r="I99" s="12"/>
      <c r="K99" s="19"/>
    </row>
    <row r="100" spans="1:11" ht="17.5" thickBot="1">
      <c r="A100" s="12"/>
      <c r="B100" s="52">
        <f>'인원 입력 기능'!G99</f>
        <v>66</v>
      </c>
      <c r="C100" s="53">
        <f t="shared" si="21"/>
        <v>9</v>
      </c>
      <c r="D100" s="68">
        <f t="shared" si="22"/>
        <v>0.19</v>
      </c>
      <c r="E100" s="69">
        <f>'인원 입력 기능'!J99</f>
        <v>1089</v>
      </c>
      <c r="F100" s="70" t="str">
        <f t="shared" si="23"/>
        <v>0.38%</v>
      </c>
      <c r="G100" s="77">
        <f t="shared" si="24"/>
        <v>285999</v>
      </c>
      <c r="H100" s="78" t="str">
        <f t="shared" si="25"/>
        <v>100%</v>
      </c>
      <c r="I100" s="12"/>
      <c r="K100" s="19"/>
    </row>
    <row r="101" spans="1:11" ht="17.5" hidden="1" thickBot="1">
      <c r="A101" s="12"/>
      <c r="B101" s="143">
        <f>'인원 입력 기능'!G100</f>
        <v>0</v>
      </c>
      <c r="C101" s="144">
        <f t="shared" si="21"/>
        <v>9</v>
      </c>
      <c r="D101" s="145">
        <f t="shared" si="22"/>
        <v>0</v>
      </c>
      <c r="E101" s="206">
        <f>'인원 입력 기능'!J100</f>
        <v>0</v>
      </c>
      <c r="F101" s="207" t="str">
        <f t="shared" si="23"/>
        <v>0%</v>
      </c>
      <c r="G101" s="208">
        <f t="shared" si="24"/>
        <v>285999</v>
      </c>
      <c r="H101" s="209" t="str">
        <f t="shared" si="25"/>
        <v>100%</v>
      </c>
      <c r="I101" s="12"/>
      <c r="K101" s="19"/>
    </row>
    <row r="102" spans="1:11" hidden="1">
      <c r="A102" s="12"/>
      <c r="B102" s="1">
        <f>'인원 입력 기능'!G101</f>
        <v>0</v>
      </c>
      <c r="C102" s="61">
        <f t="shared" si="21"/>
        <v>9</v>
      </c>
      <c r="D102" s="72">
        <f t="shared" si="22"/>
        <v>0</v>
      </c>
      <c r="E102" s="73">
        <f>'인원 입력 기능'!J101</f>
        <v>0</v>
      </c>
      <c r="F102" s="74" t="str">
        <f t="shared" si="23"/>
        <v>0%</v>
      </c>
      <c r="G102" s="75">
        <f t="shared" si="24"/>
        <v>285999</v>
      </c>
      <c r="H102" s="76" t="str">
        <f t="shared" si="25"/>
        <v>100%</v>
      </c>
      <c r="I102" s="12"/>
      <c r="K102" s="19"/>
    </row>
    <row r="103" spans="1:11" hidden="1">
      <c r="A103" s="12"/>
      <c r="B103" s="51">
        <f>'인원 입력 기능'!G102</f>
        <v>0</v>
      </c>
      <c r="C103" s="50">
        <f t="shared" si="21"/>
        <v>9</v>
      </c>
      <c r="D103" s="62">
        <f t="shared" si="22"/>
        <v>0</v>
      </c>
      <c r="E103" s="63">
        <f>'인원 입력 기능'!J102</f>
        <v>0</v>
      </c>
      <c r="F103" s="64" t="str">
        <f t="shared" si="23"/>
        <v>0%</v>
      </c>
      <c r="G103" s="65">
        <f t="shared" si="24"/>
        <v>285999</v>
      </c>
      <c r="H103" s="66" t="str">
        <f t="shared" si="25"/>
        <v>100%</v>
      </c>
      <c r="I103" s="12"/>
      <c r="K103" s="19"/>
    </row>
    <row r="104" spans="1:11" hidden="1">
      <c r="A104" s="12"/>
      <c r="B104" s="21">
        <f>'인원 입력 기능'!G104</f>
        <v>0</v>
      </c>
      <c r="C104" s="23">
        <f t="shared" ref="C104:C105" si="26">IF(ROUND(B104,0)&gt;=$M$6,1,IF(ROUND(B104,0)&gt;=$M$7,2,IF(ROUND(B104,0)&gt;=$M$8,3,IF(ROUND(B104,0)&gt;=$M$9,4,IF(ROUND(B104,0)&gt;=$M$10,5,IF(ROUND(B104,0)&gt;=$M$11,6,IF(ROUND(B104,0)&gt;=$M$12,7,IF(ROUND(B104,0)&gt;=$M$13,8,9))))))))</f>
        <v>9</v>
      </c>
      <c r="D104" s="46">
        <f t="shared" si="10"/>
        <v>0</v>
      </c>
      <c r="E104" s="36">
        <f>'인원 입력 기능'!J104</f>
        <v>0</v>
      </c>
      <c r="F104" s="24" t="str">
        <f t="shared" si="8"/>
        <v>0%</v>
      </c>
      <c r="G104" s="25">
        <f t="shared" ref="G104:G105" si="27">E104+G103</f>
        <v>285999</v>
      </c>
      <c r="H104" s="26" t="str">
        <f t="shared" si="9"/>
        <v>100%</v>
      </c>
      <c r="I104" s="12"/>
    </row>
    <row r="105" spans="1:11" ht="17.5" hidden="1" thickBot="1">
      <c r="A105" s="12"/>
      <c r="B105" s="22">
        <f>'인원 입력 기능'!G105</f>
        <v>0</v>
      </c>
      <c r="C105" s="27">
        <f t="shared" si="26"/>
        <v>9</v>
      </c>
      <c r="D105" s="46">
        <f t="shared" si="10"/>
        <v>0</v>
      </c>
      <c r="E105" s="37">
        <f>'인원 입력 기능'!J105</f>
        <v>0</v>
      </c>
      <c r="F105" s="28" t="str">
        <f t="shared" si="8"/>
        <v>0%</v>
      </c>
      <c r="G105" s="25">
        <f t="shared" si="27"/>
        <v>285999</v>
      </c>
      <c r="H105" s="29" t="str">
        <f t="shared" si="9"/>
        <v>100%</v>
      </c>
      <c r="I105" s="12"/>
    </row>
    <row r="106" spans="1:11">
      <c r="A106" s="12"/>
      <c r="B106" s="12"/>
      <c r="C106" s="12"/>
      <c r="D106" s="12"/>
      <c r="E106" s="12"/>
      <c r="F106" s="12"/>
      <c r="G106" s="12"/>
      <c r="H106" s="12"/>
      <c r="I106" s="12"/>
    </row>
  </sheetData>
  <sheetProtection algorithmName="SHA-512" hashValue="U0GwglQULt32LOwkZgfgp00LLJI2W1PMslRSn0OlDDkTZrLCIiyiXYxPTXj6KRmPhi0GNJQkq4u6QqnRDVlBXQ==" saltValue="ExLIwyMAhzUSkUJ1eOz3aw==" spinCount="100000" sheet="1" objects="1" scenarios="1"/>
  <mergeCells count="2">
    <mergeCell ref="C2:D2"/>
    <mergeCell ref="C3:D3"/>
  </mergeCells>
  <phoneticPr fontId="1" type="noConversion"/>
  <conditionalFormatting sqref="B6:B105">
    <cfRule type="expression" dxfId="2" priority="1">
      <formula>$B6=$B7</formula>
    </cfRule>
  </conditionalFormatting>
  <conditionalFormatting sqref="B6:H105">
    <cfRule type="expression" dxfId="1" priority="2">
      <formula>OR($B6=$M$6:$M$13)</formula>
    </cfRule>
  </conditionalFormatting>
  <conditionalFormatting sqref="B90 B97">
    <cfRule type="expression" dxfId="0" priority="12">
      <formula>$B90=#REF!</formula>
    </cfRule>
  </conditionalFormatting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인원 입력 기능</vt:lpstr>
      <vt:lpstr>점수 계산기</vt:lpstr>
      <vt:lpstr>국어 백분위 표</vt:lpstr>
      <vt:lpstr>수학 백분위 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윤승혁</cp:lastModifiedBy>
  <cp:lastPrinted>2021-12-10T07:42:56Z</cp:lastPrinted>
  <dcterms:created xsi:type="dcterms:W3CDTF">2018-04-21T04:34:05Z</dcterms:created>
  <dcterms:modified xsi:type="dcterms:W3CDTF">2022-05-04T15:20:13Z</dcterms:modified>
</cp:coreProperties>
</file>