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\Desktop\"/>
    </mc:Choice>
  </mc:AlternateContent>
  <bookViews>
    <workbookView xWindow="0" yWindow="0" windowWidth="20490" windowHeight="7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T20" i="1"/>
  <c r="T21" i="1"/>
  <c r="T22" i="1"/>
  <c r="T23" i="1"/>
  <c r="T24" i="1"/>
  <c r="T25" i="1"/>
  <c r="T18" i="1"/>
  <c r="S25" i="1"/>
  <c r="S24" i="1"/>
  <c r="S23" i="1"/>
  <c r="S22" i="1"/>
  <c r="S21" i="1"/>
  <c r="S20" i="1"/>
  <c r="S19" i="1"/>
  <c r="S18" i="1"/>
  <c r="R25" i="1"/>
  <c r="R24" i="1"/>
  <c r="R23" i="1"/>
  <c r="R22" i="1"/>
  <c r="R21" i="1"/>
  <c r="R20" i="1"/>
  <c r="R19" i="1"/>
  <c r="R18" i="1"/>
  <c r="Q19" i="1"/>
  <c r="Q20" i="1"/>
  <c r="Q21" i="1"/>
  <c r="Q22" i="1"/>
  <c r="Q23" i="1"/>
  <c r="Q24" i="1"/>
  <c r="Q25" i="1"/>
  <c r="Q18" i="1"/>
  <c r="O19" i="1"/>
  <c r="O20" i="1"/>
  <c r="O21" i="1"/>
  <c r="O22" i="1"/>
  <c r="O23" i="1"/>
  <c r="O24" i="1"/>
  <c r="O25" i="1"/>
  <c r="O18" i="1"/>
  <c r="M19" i="1" l="1"/>
  <c r="M20" i="1"/>
  <c r="M21" i="1"/>
  <c r="M22" i="1"/>
  <c r="M23" i="1"/>
  <c r="M24" i="1"/>
  <c r="M25" i="1"/>
  <c r="M18" i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18" i="1"/>
  <c r="N18" i="1" s="1"/>
  <c r="M7" i="1"/>
  <c r="M6" i="1"/>
  <c r="J15" i="1" l="1"/>
  <c r="J13" i="1"/>
  <c r="J9" i="1"/>
  <c r="J12" i="1"/>
  <c r="J8" i="1"/>
  <c r="J14" i="1"/>
  <c r="J10" i="1"/>
  <c r="J6" i="1"/>
  <c r="J11" i="1"/>
  <c r="J7" i="1"/>
  <c r="F11" i="1"/>
  <c r="F5" i="1"/>
  <c r="F9" i="1"/>
  <c r="F12" i="1"/>
  <c r="F8" i="1"/>
  <c r="F15" i="1"/>
  <c r="F14" i="1"/>
  <c r="F10" i="1"/>
  <c r="F13" i="1"/>
  <c r="F16" i="1"/>
  <c r="F7" i="1"/>
  <c r="F6" i="1"/>
  <c r="M8" i="1" l="1"/>
  <c r="H16" i="1" s="1"/>
</calcChain>
</file>

<file path=xl/sharedStrings.xml><?xml version="1.0" encoding="utf-8"?>
<sst xmlns="http://schemas.openxmlformats.org/spreadsheetml/2006/main" count="41" uniqueCount="39">
  <si>
    <t>국어</t>
    <phoneticPr fontId="1" type="noConversion"/>
  </si>
  <si>
    <t>과목명</t>
    <phoneticPr fontId="1" type="noConversion"/>
  </si>
  <si>
    <t>등급</t>
    <phoneticPr fontId="1" type="noConversion"/>
  </si>
  <si>
    <t>수학</t>
    <phoneticPr fontId="1" type="noConversion"/>
  </si>
  <si>
    <t>영어</t>
    <phoneticPr fontId="1" type="noConversion"/>
  </si>
  <si>
    <t>탐구</t>
    <phoneticPr fontId="1" type="noConversion"/>
  </si>
  <si>
    <t>물리1(1학기)</t>
    <phoneticPr fontId="1" type="noConversion"/>
  </si>
  <si>
    <t>물리2(1학기)</t>
    <phoneticPr fontId="1" type="noConversion"/>
  </si>
  <si>
    <t>화학1(1학기)</t>
    <phoneticPr fontId="1" type="noConversion"/>
  </si>
  <si>
    <t>독서</t>
    <phoneticPr fontId="1" type="noConversion"/>
  </si>
  <si>
    <t>작문</t>
    <phoneticPr fontId="1" type="noConversion"/>
  </si>
  <si>
    <t>문학</t>
    <phoneticPr fontId="1" type="noConversion"/>
  </si>
  <si>
    <t>수학2</t>
    <phoneticPr fontId="1" type="noConversion"/>
  </si>
  <si>
    <t>기하와벡터</t>
    <phoneticPr fontId="1" type="noConversion"/>
  </si>
  <si>
    <t>적분과통계</t>
    <phoneticPr fontId="1" type="noConversion"/>
  </si>
  <si>
    <t>영어1</t>
    <phoneticPr fontId="1" type="noConversion"/>
  </si>
  <si>
    <t>영어2</t>
    <phoneticPr fontId="1" type="noConversion"/>
  </si>
  <si>
    <t>영어회화</t>
    <phoneticPr fontId="1" type="noConversion"/>
  </si>
  <si>
    <t>2015학년도 연세대학교 정시전형 내신환산점수 계산기</t>
    <phoneticPr fontId="1" type="noConversion"/>
  </si>
  <si>
    <t>Made by</t>
    <phoneticPr fontId="1" type="noConversion"/>
  </si>
  <si>
    <t>물량공급</t>
    <phoneticPr fontId="1" type="noConversion"/>
  </si>
  <si>
    <t>등급</t>
    <phoneticPr fontId="1" type="noConversion"/>
  </si>
  <si>
    <t>환산점수</t>
    <phoneticPr fontId="1" type="noConversion"/>
  </si>
  <si>
    <t>환산점수</t>
    <phoneticPr fontId="1" type="noConversion"/>
  </si>
  <si>
    <t>반영과목수</t>
    <phoneticPr fontId="1" type="noConversion"/>
  </si>
  <si>
    <t>평균등급</t>
    <phoneticPr fontId="1" type="noConversion"/>
  </si>
  <si>
    <t>고딩때 문, 이과 상관없이 사회탐구 응시자는 내신 탐구과목에 사탐
과학탐구 응시자는 내신탐구 과탐</t>
    <phoneticPr fontId="1" type="noConversion"/>
  </si>
  <si>
    <t>개별과목</t>
    <phoneticPr fontId="1" type="noConversion"/>
  </si>
  <si>
    <t>수능환산점수</t>
    <phoneticPr fontId="1" type="noConversion"/>
  </si>
  <si>
    <t>영역</t>
    <phoneticPr fontId="1" type="noConversion"/>
  </si>
  <si>
    <t>국A</t>
    <phoneticPr fontId="1" type="noConversion"/>
  </si>
  <si>
    <t>수B</t>
    <phoneticPr fontId="1" type="noConversion"/>
  </si>
  <si>
    <t>영(자)</t>
    <phoneticPr fontId="1" type="noConversion"/>
  </si>
  <si>
    <t>국B</t>
    <phoneticPr fontId="1" type="noConversion"/>
  </si>
  <si>
    <t>수A</t>
    <phoneticPr fontId="1" type="noConversion"/>
  </si>
  <si>
    <t>영(인)</t>
    <phoneticPr fontId="1" type="noConversion"/>
  </si>
  <si>
    <t>감점</t>
    <phoneticPr fontId="1" type="noConversion"/>
  </si>
  <si>
    <t>탐(변표)</t>
    <phoneticPr fontId="1" type="noConversion"/>
  </si>
  <si>
    <t>탐구는 원점수,표준점수가 아니라 변환표준점수임을 유의합시다.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</si>
</sst>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굴림"/>
      <family val="3"/>
      <charset val="129"/>
    </font>
    <font>
      <b/>
      <sz val="1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>
      <alignment vertical="center"/>
    </xf>
    <xf numFmtId="178" fontId="0" fillId="0" borderId="0" xfId="0" applyNumberFormat="1">
      <alignment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2" fillId="3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5" borderId="1" xfId="0" applyFont="1" applyFill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Protection="1">
      <alignment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Protection="1">
      <alignment vertical="center"/>
      <protection locked="0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Protection="1">
      <alignment vertical="center"/>
      <protection locked="0"/>
    </xf>
    <xf numFmtId="0" fontId="2" fillId="5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Protection="1">
      <alignment vertic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Protection="1">
      <alignment vertical="center"/>
      <protection locked="0"/>
    </xf>
    <xf numFmtId="0" fontId="2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2" fontId="0" fillId="0" borderId="0" xfId="0" applyNumberFormat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8" fontId="0" fillId="0" borderId="0" xfId="0" applyNumberFormat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</cellXfs>
  <cellStyles count="1">
    <cellStyle name="표준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178" formatCode="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alignment horizontal="righ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표1" displayName="표1" ref="H5:J15" totalsRowShown="0">
  <autoFilter ref="H5:J15">
    <filterColumn colId="0" hiddenButton="1"/>
    <filterColumn colId="1" hiddenButton="1"/>
    <filterColumn colId="2" hiddenButton="1"/>
  </autoFilter>
  <tableColumns count="3">
    <tableColumn id="1" name="등급" dataDxfId="2"/>
    <tableColumn id="2" name="환산점수" dataDxfId="1"/>
    <tableColumn id="3" name="개별과목" dataDxfId="0">
      <calculatedColumnFormula>I6/$M$6</calculatedColumnFormula>
    </tableColumn>
  </tableColumns>
  <tableStyleInfo name="TableStyleMedium5" showFirstColumn="0" showLastColumn="0" showRowStripes="0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"/>
  <sheetViews>
    <sheetView showGridLines="0" tabSelected="1" zoomScale="85" zoomScaleNormal="85" workbookViewId="0">
      <selection activeCell="D11" sqref="D11"/>
    </sheetView>
  </sheetViews>
  <sheetFormatPr defaultRowHeight="16.5" x14ac:dyDescent="0.3"/>
  <cols>
    <col min="3" max="3" width="13.25" customWidth="1"/>
    <col min="4" max="4" width="5" customWidth="1"/>
    <col min="5" max="5" width="0.25" customWidth="1"/>
    <col min="6" max="6" width="8.25" customWidth="1"/>
    <col min="9" max="10" width="10.25" customWidth="1"/>
    <col min="11" max="11" width="5.25" customWidth="1"/>
    <col min="12" max="12" width="12.5" customWidth="1"/>
  </cols>
  <sheetData>
    <row r="2" spans="2:13" x14ac:dyDescent="0.3">
      <c r="B2" s="2"/>
      <c r="C2" s="3" t="s">
        <v>18</v>
      </c>
      <c r="D2" s="3"/>
      <c r="E2" s="3"/>
      <c r="F2" s="3"/>
      <c r="G2" s="3"/>
      <c r="H2" s="3"/>
      <c r="I2" s="3"/>
      <c r="J2" s="3"/>
      <c r="K2" s="3"/>
    </row>
    <row r="3" spans="2:13" x14ac:dyDescent="0.3">
      <c r="B3" s="2"/>
      <c r="C3" s="2"/>
      <c r="D3" s="2"/>
      <c r="E3" s="2"/>
      <c r="F3" s="2"/>
      <c r="G3" s="2"/>
      <c r="H3" s="2"/>
      <c r="I3" s="2" t="s">
        <v>19</v>
      </c>
      <c r="J3" s="2" t="s">
        <v>20</v>
      </c>
      <c r="K3" s="2"/>
    </row>
    <row r="4" spans="2:13" x14ac:dyDescent="0.3">
      <c r="B4" s="6" t="s">
        <v>29</v>
      </c>
      <c r="C4" s="6" t="s">
        <v>1</v>
      </c>
      <c r="D4" s="6" t="s">
        <v>2</v>
      </c>
      <c r="E4" s="6"/>
      <c r="F4" s="11" t="s">
        <v>23</v>
      </c>
      <c r="G4" s="2"/>
      <c r="H4" s="2"/>
      <c r="I4" s="2"/>
      <c r="J4" s="2"/>
      <c r="K4" s="2"/>
    </row>
    <row r="5" spans="2:13" x14ac:dyDescent="0.3">
      <c r="B5" s="18" t="s">
        <v>0</v>
      </c>
      <c r="C5" s="14" t="s">
        <v>9</v>
      </c>
      <c r="D5" s="36">
        <v>1</v>
      </c>
      <c r="E5" s="51"/>
      <c r="F5" s="7">
        <f>VLOOKUP(D5,$H$5:$I$16,2,FALSE)/$M$6</f>
        <v>4.166666666666667</v>
      </c>
      <c r="G5" s="2"/>
      <c r="H5" s="10" t="s">
        <v>21</v>
      </c>
      <c r="I5" s="11" t="s">
        <v>22</v>
      </c>
      <c r="J5" s="11" t="s">
        <v>27</v>
      </c>
      <c r="K5" s="2"/>
    </row>
    <row r="6" spans="2:13" x14ac:dyDescent="0.3">
      <c r="B6" s="18"/>
      <c r="C6" s="14" t="s">
        <v>10</v>
      </c>
      <c r="D6" s="36">
        <v>3</v>
      </c>
      <c r="E6" s="51"/>
      <c r="F6" s="7">
        <f>VLOOKUP(D6,$H$5:$I$16,2,FALSE)/$M$6</f>
        <v>4.125</v>
      </c>
      <c r="G6" s="2"/>
      <c r="H6" s="11">
        <v>1</v>
      </c>
      <c r="I6" s="13">
        <v>50</v>
      </c>
      <c r="J6" s="12">
        <f>I6/$M$6</f>
        <v>4.166666666666667</v>
      </c>
      <c r="L6" s="2" t="s">
        <v>24</v>
      </c>
      <c r="M6">
        <f>COUNT(D5:D16)</f>
        <v>12</v>
      </c>
    </row>
    <row r="7" spans="2:13" x14ac:dyDescent="0.3">
      <c r="B7" s="19"/>
      <c r="C7" s="20" t="s">
        <v>11</v>
      </c>
      <c r="D7" s="37">
        <v>4</v>
      </c>
      <c r="E7" s="51"/>
      <c r="F7" s="7">
        <f>VLOOKUP(D7,$H$5:$I$16,2,FALSE)/$M$6</f>
        <v>4.104166666666667</v>
      </c>
      <c r="G7" s="2"/>
      <c r="H7" s="11">
        <v>2</v>
      </c>
      <c r="I7" s="13">
        <v>49.75</v>
      </c>
      <c r="J7" s="12">
        <f>I7/$M$6</f>
        <v>4.145833333333333</v>
      </c>
      <c r="L7" s="2" t="s">
        <v>25</v>
      </c>
      <c r="M7" s="47">
        <f>AVERAGE(D5:D16)</f>
        <v>3.4166666666666665</v>
      </c>
    </row>
    <row r="8" spans="2:13" x14ac:dyDescent="0.3">
      <c r="B8" s="21" t="s">
        <v>3</v>
      </c>
      <c r="C8" s="22" t="s">
        <v>12</v>
      </c>
      <c r="D8" s="38">
        <v>3</v>
      </c>
      <c r="E8" s="52"/>
      <c r="F8" s="7">
        <f>VLOOKUP(D8,$H$5:$I$16,2,FALSE)/$M$6</f>
        <v>4.125</v>
      </c>
      <c r="G8" s="2"/>
      <c r="H8" s="11">
        <v>3</v>
      </c>
      <c r="I8" s="13">
        <v>49.5</v>
      </c>
      <c r="J8" s="12">
        <f>I8/$M$6</f>
        <v>4.125</v>
      </c>
      <c r="K8" s="2"/>
      <c r="L8" t="s">
        <v>28</v>
      </c>
      <c r="M8" s="8">
        <f>SUM(F5:F16)</f>
        <v>49.125</v>
      </c>
    </row>
    <row r="9" spans="2:13" x14ac:dyDescent="0.3">
      <c r="B9" s="23"/>
      <c r="C9" s="15" t="s">
        <v>13</v>
      </c>
      <c r="D9" s="39">
        <v>5</v>
      </c>
      <c r="E9" s="52"/>
      <c r="F9" s="7">
        <f>VLOOKUP(D9,$H$5:$I$16,2,FALSE)/$M$6</f>
        <v>4.083333333333333</v>
      </c>
      <c r="G9" s="2"/>
      <c r="H9" s="11">
        <v>4</v>
      </c>
      <c r="I9" s="13">
        <v>49.25</v>
      </c>
      <c r="J9" s="12">
        <f>I9/$M$6</f>
        <v>4.104166666666667</v>
      </c>
      <c r="K9" s="2"/>
    </row>
    <row r="10" spans="2:13" x14ac:dyDescent="0.3">
      <c r="B10" s="24"/>
      <c r="C10" s="25" t="s">
        <v>14</v>
      </c>
      <c r="D10" s="40">
        <v>6</v>
      </c>
      <c r="E10" s="52"/>
      <c r="F10" s="7">
        <f>VLOOKUP(D10,$H$5:$I$16,2,FALSE)/$M$6</f>
        <v>4</v>
      </c>
      <c r="G10" s="2"/>
      <c r="H10" s="11">
        <v>5</v>
      </c>
      <c r="I10" s="13">
        <v>49</v>
      </c>
      <c r="J10" s="12">
        <f>I10/$M$6</f>
        <v>4.083333333333333</v>
      </c>
      <c r="K10" s="2"/>
    </row>
    <row r="11" spans="2:13" x14ac:dyDescent="0.3">
      <c r="B11" s="26" t="s">
        <v>4</v>
      </c>
      <c r="C11" s="27" t="s">
        <v>15</v>
      </c>
      <c r="D11" s="41">
        <v>7</v>
      </c>
      <c r="E11" s="53"/>
      <c r="F11" s="7">
        <f>VLOOKUP(D11,$H$5:$I$16,2,FALSE)/$M$6</f>
        <v>3.8333333333333335</v>
      </c>
      <c r="G11" s="2"/>
      <c r="H11" s="11">
        <v>6</v>
      </c>
      <c r="I11" s="13">
        <v>48</v>
      </c>
      <c r="J11" s="12">
        <f>I11/$M$6</f>
        <v>4</v>
      </c>
      <c r="K11" s="2"/>
    </row>
    <row r="12" spans="2:13" x14ac:dyDescent="0.3">
      <c r="B12" s="28"/>
      <c r="C12" s="16" t="s">
        <v>16</v>
      </c>
      <c r="D12" s="42">
        <v>4</v>
      </c>
      <c r="E12" s="53"/>
      <c r="F12" s="7">
        <f>VLOOKUP(D12,$H$5:$I$16,2,FALSE)/$M$6</f>
        <v>4.104166666666667</v>
      </c>
      <c r="G12" s="2"/>
      <c r="H12" s="11">
        <v>7</v>
      </c>
      <c r="I12" s="13">
        <v>46</v>
      </c>
      <c r="J12" s="12">
        <f>I12/$M$6</f>
        <v>3.8333333333333335</v>
      </c>
      <c r="K12" s="2"/>
    </row>
    <row r="13" spans="2:13" x14ac:dyDescent="0.3">
      <c r="B13" s="29"/>
      <c r="C13" s="30" t="s">
        <v>17</v>
      </c>
      <c r="D13" s="43">
        <v>2</v>
      </c>
      <c r="E13" s="53"/>
      <c r="F13" s="7">
        <f>VLOOKUP(D13,$H$5:$I$16,2,FALSE)/$M$6</f>
        <v>4.145833333333333</v>
      </c>
      <c r="G13" s="2"/>
      <c r="H13" s="11">
        <v>8</v>
      </c>
      <c r="I13" s="13">
        <v>43</v>
      </c>
      <c r="J13" s="12">
        <f>I13/$M$6</f>
        <v>3.5833333333333335</v>
      </c>
      <c r="K13" s="2"/>
    </row>
    <row r="14" spans="2:13" x14ac:dyDescent="0.3">
      <c r="B14" s="31" t="s">
        <v>5</v>
      </c>
      <c r="C14" s="32" t="s">
        <v>6</v>
      </c>
      <c r="D14" s="44">
        <v>1</v>
      </c>
      <c r="E14" s="54"/>
      <c r="F14" s="7">
        <f>VLOOKUP(D14,$H$5:$I$16,2,FALSE)/$M$6</f>
        <v>4.166666666666667</v>
      </c>
      <c r="G14" s="2"/>
      <c r="H14" s="11">
        <v>9</v>
      </c>
      <c r="I14" s="13">
        <v>38</v>
      </c>
      <c r="J14" s="12">
        <f>I14/$M$6</f>
        <v>3.1666666666666665</v>
      </c>
      <c r="K14" s="2"/>
    </row>
    <row r="15" spans="2:13" x14ac:dyDescent="0.3">
      <c r="B15" s="33"/>
      <c r="C15" s="17" t="s">
        <v>7</v>
      </c>
      <c r="D15" s="45">
        <v>2</v>
      </c>
      <c r="E15" s="54"/>
      <c r="F15" s="7">
        <f>VLOOKUP(D15,$H$5:$I$16,2,FALSE)/$M$6</f>
        <v>4.145833333333333</v>
      </c>
      <c r="G15" s="2"/>
      <c r="H15" s="55">
        <v>0</v>
      </c>
      <c r="I15" s="56">
        <v>0</v>
      </c>
      <c r="J15" s="57">
        <f>I15/$M$6</f>
        <v>0</v>
      </c>
    </row>
    <row r="16" spans="2:13" x14ac:dyDescent="0.3">
      <c r="B16" s="34"/>
      <c r="C16" s="35" t="s">
        <v>8</v>
      </c>
      <c r="D16" s="46">
        <v>3</v>
      </c>
      <c r="E16" s="54"/>
      <c r="F16" s="7">
        <f>VLOOKUP(D16,$H$5:$I$16,2,FALSE)/$M$6</f>
        <v>4.125</v>
      </c>
      <c r="G16" s="2"/>
      <c r="H16" s="9" t="str">
        <f>"내신 만점을 기준으로  "&amp;ROUND(50-M8,3)&amp;"점 의 손해가 있습니다"</f>
        <v>내신 만점을 기준으로  0.875점 의 손해가 있습니다</v>
      </c>
      <c r="I16" s="9"/>
      <c r="J16" s="9"/>
      <c r="K16" s="9"/>
      <c r="L16" s="9"/>
      <c r="M16" s="9"/>
    </row>
    <row r="17" spans="2:20" ht="16.5" customHeight="1" x14ac:dyDescent="0.3">
      <c r="B17" s="4" t="s">
        <v>26</v>
      </c>
      <c r="C17" s="4"/>
      <c r="D17" s="4"/>
      <c r="E17" s="4"/>
      <c r="F17" s="4"/>
      <c r="G17" s="4"/>
      <c r="H17" s="4"/>
      <c r="I17" s="4"/>
      <c r="J17" s="4"/>
      <c r="K17" s="48" t="s">
        <v>36</v>
      </c>
      <c r="L17" s="48" t="s">
        <v>30</v>
      </c>
      <c r="M17" s="48" t="s">
        <v>31</v>
      </c>
      <c r="N17" s="48" t="s">
        <v>32</v>
      </c>
      <c r="O17" s="49" t="s">
        <v>37</v>
      </c>
      <c r="P17" s="48" t="s">
        <v>36</v>
      </c>
      <c r="Q17" s="48" t="s">
        <v>33</v>
      </c>
      <c r="R17" s="48" t="s">
        <v>34</v>
      </c>
      <c r="S17" s="48" t="s">
        <v>35</v>
      </c>
      <c r="T17" s="49" t="s">
        <v>37</v>
      </c>
    </row>
    <row r="18" spans="2:20" x14ac:dyDescent="0.3">
      <c r="B18" s="4"/>
      <c r="C18" s="4"/>
      <c r="D18" s="4"/>
      <c r="E18" s="4"/>
      <c r="F18" s="4"/>
      <c r="G18" s="4"/>
      <c r="H18" s="4"/>
      <c r="I18" s="4"/>
      <c r="J18" s="4"/>
      <c r="K18" s="48">
        <v>0</v>
      </c>
      <c r="L18" s="50">
        <f>-K18*0.9</f>
        <v>0</v>
      </c>
      <c r="M18" s="50">
        <f>K18*-1.5*0.9</f>
        <v>0</v>
      </c>
      <c r="N18" s="50">
        <f>L18</f>
        <v>0</v>
      </c>
      <c r="O18" s="50">
        <f>K18*-1.5*0.9</f>
        <v>0</v>
      </c>
      <c r="P18" s="48">
        <v>0</v>
      </c>
      <c r="Q18" s="50">
        <f>-$P18*9/7</f>
        <v>0</v>
      </c>
      <c r="R18" s="50">
        <f>-$P18*9/7</f>
        <v>0</v>
      </c>
      <c r="S18" s="50">
        <f>-$P18*9/7</f>
        <v>0</v>
      </c>
      <c r="T18" s="50">
        <f>-$P18*0.5*9/7</f>
        <v>0</v>
      </c>
    </row>
    <row r="19" spans="2:20" x14ac:dyDescent="0.3">
      <c r="B19" s="4"/>
      <c r="C19" s="4"/>
      <c r="D19" s="4"/>
      <c r="E19" s="4"/>
      <c r="F19" s="4"/>
      <c r="G19" s="4"/>
      <c r="H19" s="4"/>
      <c r="I19" s="4"/>
      <c r="J19" s="4"/>
      <c r="K19" s="48">
        <v>2</v>
      </c>
      <c r="L19" s="50">
        <f t="shared" ref="L19:L25" si="0">-K19*0.9</f>
        <v>-1.8</v>
      </c>
      <c r="M19" s="50">
        <f t="shared" ref="M19:M25" si="1">K19*-1.5*0.9</f>
        <v>-2.7</v>
      </c>
      <c r="N19" s="50">
        <f t="shared" ref="N19:N25" si="2">L19</f>
        <v>-1.8</v>
      </c>
      <c r="O19" s="50">
        <f t="shared" ref="O19:O25" si="3">K19*-1.5*0.9</f>
        <v>-2.7</v>
      </c>
      <c r="P19" s="48">
        <v>2</v>
      </c>
      <c r="Q19" s="50">
        <f>-$P19*9/7</f>
        <v>-2.5714285714285716</v>
      </c>
      <c r="R19" s="50">
        <f>-$P19*9/7</f>
        <v>-2.5714285714285716</v>
      </c>
      <c r="S19" s="50">
        <f>-$P19*9/7</f>
        <v>-2.5714285714285716</v>
      </c>
      <c r="T19" s="50">
        <f>-$P19*0.5*9/7</f>
        <v>-1.2857142857142858</v>
      </c>
    </row>
    <row r="20" spans="2:20" x14ac:dyDescent="0.3">
      <c r="B20" s="4"/>
      <c r="C20" s="4"/>
      <c r="D20" s="4"/>
      <c r="E20" s="4"/>
      <c r="F20" s="4"/>
      <c r="G20" s="4"/>
      <c r="H20" s="4"/>
      <c r="I20" s="4"/>
      <c r="J20" s="4"/>
      <c r="K20" s="48">
        <v>3</v>
      </c>
      <c r="L20" s="50">
        <f t="shared" si="0"/>
        <v>-2.7</v>
      </c>
      <c r="M20" s="50">
        <f t="shared" si="1"/>
        <v>-4.05</v>
      </c>
      <c r="N20" s="50">
        <f t="shared" si="2"/>
        <v>-2.7</v>
      </c>
      <c r="O20" s="50">
        <f t="shared" si="3"/>
        <v>-4.05</v>
      </c>
      <c r="P20" s="48">
        <v>3</v>
      </c>
      <c r="Q20" s="50">
        <f>-$P20*9/7</f>
        <v>-3.8571428571428572</v>
      </c>
      <c r="R20" s="50">
        <f>-$P20*9/7</f>
        <v>-3.8571428571428572</v>
      </c>
      <c r="S20" s="50">
        <f>-$P20*9/7</f>
        <v>-3.8571428571428572</v>
      </c>
      <c r="T20" s="50">
        <f>-$P20*0.5*9/7</f>
        <v>-1.9285714285714286</v>
      </c>
    </row>
    <row r="21" spans="2:20" x14ac:dyDescent="0.3">
      <c r="B21" s="4"/>
      <c r="C21" s="4"/>
      <c r="D21" s="4"/>
      <c r="E21" s="4"/>
      <c r="F21" s="4"/>
      <c r="G21" s="4"/>
      <c r="H21" s="4"/>
      <c r="I21" s="4"/>
      <c r="J21" s="4"/>
      <c r="K21" s="48">
        <v>4</v>
      </c>
      <c r="L21" s="50">
        <f t="shared" si="0"/>
        <v>-3.6</v>
      </c>
      <c r="M21" s="50">
        <f t="shared" si="1"/>
        <v>-5.4</v>
      </c>
      <c r="N21" s="50">
        <f t="shared" si="2"/>
        <v>-3.6</v>
      </c>
      <c r="O21" s="50">
        <f t="shared" si="3"/>
        <v>-5.4</v>
      </c>
      <c r="P21" s="48">
        <v>4</v>
      </c>
      <c r="Q21" s="50">
        <f>-$P21*9/7</f>
        <v>-5.1428571428571432</v>
      </c>
      <c r="R21" s="50">
        <f>-$P21*9/7</f>
        <v>-5.1428571428571432</v>
      </c>
      <c r="S21" s="50">
        <f>-$P21*9/7</f>
        <v>-5.1428571428571432</v>
      </c>
      <c r="T21" s="50">
        <f>-$P21*0.5*9/7</f>
        <v>-2.5714285714285716</v>
      </c>
    </row>
    <row r="22" spans="2:20" x14ac:dyDescent="0.3">
      <c r="D22" s="5"/>
      <c r="E22" s="5"/>
      <c r="K22" s="48">
        <v>5</v>
      </c>
      <c r="L22" s="50">
        <f t="shared" si="0"/>
        <v>-4.5</v>
      </c>
      <c r="M22" s="50">
        <f t="shared" si="1"/>
        <v>-6.75</v>
      </c>
      <c r="N22" s="50">
        <f t="shared" si="2"/>
        <v>-4.5</v>
      </c>
      <c r="O22" s="50">
        <f t="shared" si="3"/>
        <v>-6.75</v>
      </c>
      <c r="P22" s="48">
        <v>5</v>
      </c>
      <c r="Q22" s="50">
        <f>-$P22*9/7</f>
        <v>-6.4285714285714288</v>
      </c>
      <c r="R22" s="50">
        <f>-$P22*9/7</f>
        <v>-6.4285714285714288</v>
      </c>
      <c r="S22" s="50">
        <f>-$P22*9/7</f>
        <v>-6.4285714285714288</v>
      </c>
      <c r="T22" s="50">
        <f>-$P22*0.5*9/7</f>
        <v>-3.2142857142857144</v>
      </c>
    </row>
    <row r="23" spans="2:20" x14ac:dyDescent="0.3">
      <c r="K23" s="48">
        <v>6</v>
      </c>
      <c r="L23" s="50">
        <f t="shared" si="0"/>
        <v>-5.4</v>
      </c>
      <c r="M23" s="50">
        <f t="shared" si="1"/>
        <v>-8.1</v>
      </c>
      <c r="N23" s="50">
        <f t="shared" si="2"/>
        <v>-5.4</v>
      </c>
      <c r="O23" s="50">
        <f t="shared" si="3"/>
        <v>-8.1</v>
      </c>
      <c r="P23" s="48">
        <v>6</v>
      </c>
      <c r="Q23" s="50">
        <f>-$P23*9/7</f>
        <v>-7.7142857142857144</v>
      </c>
      <c r="R23" s="50">
        <f>-$P23*9/7</f>
        <v>-7.7142857142857144</v>
      </c>
      <c r="S23" s="50">
        <f>-$P23*9/7</f>
        <v>-7.7142857142857144</v>
      </c>
      <c r="T23" s="50">
        <f>-$P23*0.5*9/7</f>
        <v>-3.8571428571428572</v>
      </c>
    </row>
    <row r="24" spans="2:20" x14ac:dyDescent="0.3">
      <c r="K24" s="48">
        <v>7</v>
      </c>
      <c r="L24" s="50">
        <f t="shared" si="0"/>
        <v>-6.3</v>
      </c>
      <c r="M24" s="50">
        <f t="shared" si="1"/>
        <v>-9.4500000000000011</v>
      </c>
      <c r="N24" s="50">
        <f t="shared" si="2"/>
        <v>-6.3</v>
      </c>
      <c r="O24" s="50">
        <f t="shared" si="3"/>
        <v>-9.4500000000000011</v>
      </c>
      <c r="P24" s="48">
        <v>7</v>
      </c>
      <c r="Q24" s="50">
        <f>-$P24*9/7</f>
        <v>-9</v>
      </c>
      <c r="R24" s="50">
        <f>-$P24*9/7</f>
        <v>-9</v>
      </c>
      <c r="S24" s="50">
        <f>-$P24*9/7</f>
        <v>-9</v>
      </c>
      <c r="T24" s="50">
        <f>-$P24*0.5*9/7</f>
        <v>-4.5</v>
      </c>
    </row>
    <row r="25" spans="2:20" x14ac:dyDescent="0.3">
      <c r="K25" s="48">
        <v>8</v>
      </c>
      <c r="L25" s="50">
        <f t="shared" si="0"/>
        <v>-7.2</v>
      </c>
      <c r="M25" s="50">
        <f t="shared" si="1"/>
        <v>-10.8</v>
      </c>
      <c r="N25" s="50">
        <f t="shared" si="2"/>
        <v>-7.2</v>
      </c>
      <c r="O25" s="50">
        <f t="shared" si="3"/>
        <v>-10.8</v>
      </c>
      <c r="P25" s="48">
        <v>8</v>
      </c>
      <c r="Q25" s="50">
        <f>-$P25*9/7</f>
        <v>-10.285714285714286</v>
      </c>
      <c r="R25" s="50">
        <f>-$P25*9/7</f>
        <v>-10.285714285714286</v>
      </c>
      <c r="S25" s="50">
        <f>-$P25*9/7</f>
        <v>-10.285714285714286</v>
      </c>
      <c r="T25" s="50">
        <f>-$P25*0.5*9/7</f>
        <v>-5.1428571428571432</v>
      </c>
    </row>
    <row r="26" spans="2:20" x14ac:dyDescent="0.3">
      <c r="K26" s="1" t="s">
        <v>38</v>
      </c>
      <c r="L26" s="1"/>
      <c r="M26" s="1"/>
      <c r="N26" s="1"/>
      <c r="O26" s="1"/>
      <c r="P26" s="1"/>
      <c r="Q26" s="1"/>
      <c r="R26" s="1"/>
      <c r="S26" s="1"/>
      <c r="T26" s="1"/>
    </row>
  </sheetData>
  <sheetProtection algorithmName="SHA-512" hashValue="V/wfWy1GpYsBVOd4q7/Hlcfxj6fR9yEhqNKXbENMfGZdDrcys+ZO97HayjbCORzDOjQQ+YnTV6pRQODyTLh7xQ==" saltValue="8V96U58RVppdeoRRa6vcBA==" spinCount="100000" sheet="1" objects="1" scenarios="1" selectLockedCells="1"/>
  <mergeCells count="8">
    <mergeCell ref="H16:M16"/>
    <mergeCell ref="K26:T26"/>
    <mergeCell ref="B5:B7"/>
    <mergeCell ref="B8:B10"/>
    <mergeCell ref="B11:B13"/>
    <mergeCell ref="B14:B16"/>
    <mergeCell ref="C2:K2"/>
    <mergeCell ref="B17:J21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 T</dc:creator>
  <cp:lastModifiedBy>op T</cp:lastModifiedBy>
  <dcterms:created xsi:type="dcterms:W3CDTF">2014-04-22T17:19:40Z</dcterms:created>
  <dcterms:modified xsi:type="dcterms:W3CDTF">2014-04-22T17:54:14Z</dcterms:modified>
</cp:coreProperties>
</file>